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480" windowHeight="9165" tabRatio="946" activeTab="0"/>
  </bookViews>
  <sheets>
    <sheet name="HB Kì II (15-16)Khoa" sheetId="1" r:id="rId1"/>
    <sheet name="HB Kì II (15-16)QD" sheetId="2" r:id="rId2"/>
  </sheets>
  <definedNames>
    <definedName name="_xlnm.Print_Titles" localSheetId="0">'HB Kì II (15-16)Khoa'!$8:$10</definedName>
    <definedName name="_xlnm.Print_Titles" localSheetId="1">'HB Kì II (15-16)QD'!$8:$12</definedName>
  </definedNames>
  <calcPr fullCalcOnLoad="1"/>
</workbook>
</file>

<file path=xl/sharedStrings.xml><?xml version="1.0" encoding="utf-8"?>
<sst xmlns="http://schemas.openxmlformats.org/spreadsheetml/2006/main" count="525" uniqueCount="195">
  <si>
    <t>CỘNG HÒA XÃ HỘI CHỦ NGHĨA VIỆT NAM</t>
  </si>
  <si>
    <t>khoa Má &amp; c«ng tr×nh</t>
  </si>
  <si>
    <t>M· sè SV</t>
  </si>
  <si>
    <t xml:space="preserve">Hä vµ tªn </t>
  </si>
  <si>
    <t>Líp</t>
  </si>
  <si>
    <t xml:space="preserve">Tæng céng </t>
  </si>
  <si>
    <t>Ghi chó</t>
  </si>
  <si>
    <t>I</t>
  </si>
  <si>
    <t xml:space="preserve">Phạm Văn </t>
  </si>
  <si>
    <t xml:space="preserve">Nguyễn Văn </t>
  </si>
  <si>
    <t>Cộng</t>
  </si>
  <si>
    <t>Đại học K5</t>
  </si>
  <si>
    <t>Dũng</t>
  </si>
  <si>
    <t>CNKTCTXD K5</t>
  </si>
  <si>
    <t>CQ05DH0724</t>
  </si>
  <si>
    <t>Khánh</t>
  </si>
  <si>
    <t/>
  </si>
  <si>
    <t>CQ05DH0593</t>
  </si>
  <si>
    <t>Lý Văn</t>
  </si>
  <si>
    <t>Lương</t>
  </si>
  <si>
    <t>Trí</t>
  </si>
  <si>
    <t>CQ05DH0799</t>
  </si>
  <si>
    <t xml:space="preserve">Nguyễn Hữu </t>
  </si>
  <si>
    <t>Anh</t>
  </si>
  <si>
    <t>Nguyễn Văn</t>
  </si>
  <si>
    <t>III</t>
  </si>
  <si>
    <t>Đại học K6</t>
  </si>
  <si>
    <t>CQ06DH1467</t>
  </si>
  <si>
    <t xml:space="preserve">Trần Xuân </t>
  </si>
  <si>
    <t>Mạnh</t>
  </si>
  <si>
    <t>LA06DH0014</t>
  </si>
  <si>
    <t xml:space="preserve">Kysanphong </t>
  </si>
  <si>
    <t>Sao</t>
  </si>
  <si>
    <t>CQ06DH1171</t>
  </si>
  <si>
    <t xml:space="preserve">Phạm Việt </t>
  </si>
  <si>
    <t>CQ06DH1208</t>
  </si>
  <si>
    <t xml:space="preserve">Đỗ Văn </t>
  </si>
  <si>
    <t>Thắng</t>
  </si>
  <si>
    <t>LA06DH0013</t>
  </si>
  <si>
    <t>Phiewvilay</t>
  </si>
  <si>
    <t>Khampheng</t>
  </si>
  <si>
    <t>CQ06DH1708</t>
  </si>
  <si>
    <t>Nam</t>
  </si>
  <si>
    <t>LA06DH0015</t>
  </si>
  <si>
    <t>Bouadokthong</t>
  </si>
  <si>
    <t>Phonepaseuth</t>
  </si>
  <si>
    <t>IV</t>
  </si>
  <si>
    <t>Đại học K7</t>
  </si>
  <si>
    <t>Long</t>
  </si>
  <si>
    <t>Hoàng Văn</t>
  </si>
  <si>
    <t>Tổng cộng toàn khoa</t>
  </si>
  <si>
    <t>P.TRƯỞNG KHOA</t>
  </si>
  <si>
    <t>NGƯỜI LẬP</t>
  </si>
  <si>
    <t>Hoàng Văn Nghị</t>
  </si>
  <si>
    <t>Quảng Ninh, ngày 9 tháng 9 năm 2014</t>
  </si>
  <si>
    <t>CHỦ TỊCH HỘI ĐỒNG</t>
  </si>
  <si>
    <t>PHÒNG CÔNG TÁC HS-SV</t>
  </si>
  <si>
    <t>NGƯỜI LẬP BIỂU</t>
  </si>
  <si>
    <t>(Ký và ghi rõ họ tên)</t>
  </si>
  <si>
    <t>K5</t>
  </si>
  <si>
    <t>Đạt</t>
  </si>
  <si>
    <t>Đức</t>
  </si>
  <si>
    <t>CQ05DH0559</t>
  </si>
  <si>
    <t>Đào Minh</t>
  </si>
  <si>
    <t>Hoàng</t>
  </si>
  <si>
    <t>KTMHL DHK5A</t>
  </si>
  <si>
    <t>CQ05DH0370</t>
  </si>
  <si>
    <t>Nguyễn Đức</t>
  </si>
  <si>
    <t>CQ05DH0592</t>
  </si>
  <si>
    <t>Minh</t>
  </si>
  <si>
    <t>CQ05DH0812</t>
  </si>
  <si>
    <t xml:space="preserve">Lê </t>
  </si>
  <si>
    <t>Phong</t>
  </si>
  <si>
    <t>CQ05DH0601</t>
  </si>
  <si>
    <t>Chu Văn</t>
  </si>
  <si>
    <t>Phú</t>
  </si>
  <si>
    <t>Quân</t>
  </si>
  <si>
    <t>CQ05DH0617</t>
  </si>
  <si>
    <t>Vẽ</t>
  </si>
  <si>
    <t>KTMHL DHK5B</t>
  </si>
  <si>
    <t>k6</t>
  </si>
  <si>
    <t xml:space="preserve">Trịnh Công </t>
  </si>
  <si>
    <t>CQ06DH1723</t>
  </si>
  <si>
    <t xml:space="preserve">Mạch Tiến </t>
  </si>
  <si>
    <t>CQ06DH1466</t>
  </si>
  <si>
    <t xml:space="preserve">Nguyễn Xuân </t>
  </si>
  <si>
    <t>CQ06DH1725</t>
  </si>
  <si>
    <t>Quyết</t>
  </si>
  <si>
    <t xml:space="preserve">Vũ Minh </t>
  </si>
  <si>
    <t>CNKTCTXD K6</t>
  </si>
  <si>
    <t>CQ06DH1238</t>
  </si>
  <si>
    <t xml:space="preserve">Đinh Ngọc </t>
  </si>
  <si>
    <t>CQ06DH1254</t>
  </si>
  <si>
    <t xml:space="preserve">Nguyễn Việt </t>
  </si>
  <si>
    <t>CQ06DH1255</t>
  </si>
  <si>
    <t>Mười</t>
  </si>
  <si>
    <t>LA06DH0026</t>
  </si>
  <si>
    <t xml:space="preserve">Sengsouli </t>
  </si>
  <si>
    <t>Khampanh</t>
  </si>
  <si>
    <t>LA06DH0021</t>
  </si>
  <si>
    <t xml:space="preserve">Vuexiong </t>
  </si>
  <si>
    <t>Phongsavath</t>
  </si>
  <si>
    <t>LA06DH0016</t>
  </si>
  <si>
    <t>Phaengdala</t>
  </si>
  <si>
    <t>Vanh</t>
  </si>
  <si>
    <t>CQ06DH1611</t>
  </si>
  <si>
    <t xml:space="preserve">Cấn Văn </t>
  </si>
  <si>
    <t>CQ06DH1291</t>
  </si>
  <si>
    <t xml:space="preserve">Trần Đình </t>
  </si>
  <si>
    <t>Trúc</t>
  </si>
  <si>
    <t>K6</t>
  </si>
  <si>
    <t>XD</t>
  </si>
  <si>
    <t>K6B</t>
  </si>
  <si>
    <t>NN</t>
  </si>
  <si>
    <t>Lt</t>
  </si>
  <si>
    <t>CQ07DH0683</t>
  </si>
  <si>
    <t>CQ07DH0692</t>
  </si>
  <si>
    <t>Vương</t>
  </si>
  <si>
    <t>CQ07DH0705</t>
  </si>
  <si>
    <t>Lý</t>
  </si>
  <si>
    <t>LA07DH0003</t>
  </si>
  <si>
    <t>Malavong</t>
  </si>
  <si>
    <t>Sengkham</t>
  </si>
  <si>
    <t>SVNN DHK7</t>
  </si>
  <si>
    <t>k8</t>
  </si>
  <si>
    <t>LTk8</t>
  </si>
  <si>
    <t>V</t>
  </si>
  <si>
    <t>CQ08DH0300</t>
  </si>
  <si>
    <t>CQ08DH0415</t>
  </si>
  <si>
    <t>Phạm Ngọc</t>
  </si>
  <si>
    <t>Thiệp</t>
  </si>
  <si>
    <t>LTCQ8DH095</t>
  </si>
  <si>
    <t>Trần Đức</t>
  </si>
  <si>
    <t>LTCQ8DH099</t>
  </si>
  <si>
    <t>Nguyễn Bá</t>
  </si>
  <si>
    <t>LTCQ8DH105</t>
  </si>
  <si>
    <t>Trần Xuân</t>
  </si>
  <si>
    <t>CQ07DH0729</t>
  </si>
  <si>
    <t xml:space="preserve">Bùi Đăng </t>
  </si>
  <si>
    <t>Thảo</t>
  </si>
  <si>
    <t>II</t>
  </si>
  <si>
    <t>k7</t>
  </si>
  <si>
    <t>Nguyễn Việt Cường</t>
  </si>
  <si>
    <r>
      <t>Ghi chú:</t>
    </r>
    <r>
      <rPr>
        <sz val="10"/>
        <rFont val="Arial"/>
        <family val="2"/>
      </rPr>
      <t xml:space="preserve"> Mọi vấn đề thắc mắc hoặc cần khiếu nại liên hệ ngay số điện thoại 0983223418 (gặp thầy Cường).</t>
    </r>
  </si>
  <si>
    <t>Sè tÝn chØ</t>
  </si>
  <si>
    <t>Tốt</t>
  </si>
  <si>
    <t>Xuất sắc</t>
  </si>
  <si>
    <t>Møc
HBKKHT</t>
  </si>
  <si>
    <t>Danh s¸ch cÊp häc bæng khuyÕn khÝch häc tËp häc kú II N¡M HäC 2015-2016</t>
  </si>
  <si>
    <t>KTMHL(SVNN).K6</t>
  </si>
  <si>
    <t>KTMHL.K6A</t>
  </si>
  <si>
    <t>KTMLT.K6</t>
  </si>
  <si>
    <t>KTMHL.K6B</t>
  </si>
  <si>
    <t>KTMHL.K7A</t>
  </si>
  <si>
    <t>KTMHL.K7B</t>
  </si>
  <si>
    <t>Đại học K8</t>
  </si>
  <si>
    <t>Đại học LTK8</t>
  </si>
  <si>
    <t>KTMHL.K8</t>
  </si>
  <si>
    <t>LTKTMHL.K8</t>
  </si>
  <si>
    <t>KTMLT.K7A</t>
  </si>
  <si>
    <t>TT</t>
  </si>
  <si>
    <t>Møc häc bæng</t>
  </si>
  <si>
    <t>BỘ CÔNG THƯƠNG</t>
  </si>
  <si>
    <r>
      <t xml:space="preserve">Độc </t>
    </r>
    <r>
      <rPr>
        <b/>
        <u val="single"/>
        <sz val="12"/>
        <rFont val="Times New Roman"/>
        <family val="1"/>
      </rPr>
      <t>lập- Tự do- Hạnh</t>
    </r>
    <r>
      <rPr>
        <b/>
        <sz val="12"/>
        <rFont val="Times New Roman"/>
        <family val="1"/>
      </rPr>
      <t xml:space="preserve"> phúc</t>
    </r>
  </si>
  <si>
    <r>
      <t xml:space="preserve">TRƯỜNG </t>
    </r>
    <r>
      <rPr>
        <b/>
        <u val="single"/>
        <sz val="11"/>
        <rFont val="Times New Roman"/>
        <family val="1"/>
      </rPr>
      <t>ĐH CÔNG NGHIỆP</t>
    </r>
    <r>
      <rPr>
        <b/>
        <sz val="11"/>
        <rFont val="Times New Roman"/>
        <family val="1"/>
      </rPr>
      <t xml:space="preserve"> QUẢNG NINH</t>
    </r>
  </si>
  <si>
    <t>ĐVT: đồng</t>
  </si>
  <si>
    <r>
      <t>(Theo Q§ sè:         /</t>
    </r>
    <r>
      <rPr>
        <i/>
        <sz val="12"/>
        <rFont val=".VnTimeH"/>
        <family val="2"/>
      </rPr>
      <t>Q§-§</t>
    </r>
    <r>
      <rPr>
        <i/>
        <sz val="12"/>
        <rFont val=".VnTime"/>
        <family val="2"/>
      </rPr>
      <t>HCNQN  ngµy      th¸ng    n¨m 2016   )</t>
    </r>
  </si>
  <si>
    <t>Thµnh tÝch</t>
  </si>
  <si>
    <t>§iÓm TBC
HT</t>
  </si>
  <si>
    <t xml:space="preserve"> XÕp lo¹i rÌn luyÖn</t>
  </si>
  <si>
    <t>Sè
 tÝn chØ
(th¸ng)</t>
  </si>
  <si>
    <t>Møc HB KKHT</t>
  </si>
  <si>
    <t>Sè tiÒn th­ëng HBKKHT tõ lo¹i giái
(®)</t>
  </si>
  <si>
    <t>Ký nhËn</t>
  </si>
  <si>
    <t>KTMHLK6</t>
  </si>
  <si>
    <t>XDM K6</t>
  </si>
  <si>
    <t>KTMHL.K6</t>
  </si>
  <si>
    <t>Thµnh tiÒn
(®)</t>
  </si>
  <si>
    <t>Sè tiÒn/1 tÝn chØ
(th¸ng)
(®)</t>
  </si>
  <si>
    <t>Danh s¸ch hssv ®­îc xÐt cÊp häc bæng khuyÕn khÝch häc tËp häc kú II N¡M HäC 2015-2016</t>
  </si>
  <si>
    <t>Ghi 
chó</t>
  </si>
  <si>
    <t>TP. CTHSSV</t>
  </si>
  <si>
    <t>Phạm Kim Vân</t>
  </si>
  <si>
    <t>P.KHOA MỎ &amp; CÔNG TRÌNH</t>
  </si>
  <si>
    <t>Hoàng Văn Nghị</t>
  </si>
  <si>
    <t>Cộng ĐH K5</t>
  </si>
  <si>
    <t>Cộng ĐH K6</t>
  </si>
  <si>
    <t>Cộng ĐH K7</t>
  </si>
  <si>
    <t>Cộng ĐH K8</t>
  </si>
  <si>
    <t>Cộng ĐHLT K8</t>
  </si>
  <si>
    <t>Bằng chữ: Một trăm hai mươi mốt triệu, sáu trăm năm mươi nghìn đồng chẵn</t>
  </si>
  <si>
    <t>XÕp lo¹i
HBKKHT</t>
  </si>
  <si>
    <t>8=5x6+7</t>
  </si>
  <si>
    <t>Líp, 
chuyªn ngµnh</t>
  </si>
  <si>
    <r>
      <t>(Theo Q§ sè: 255 /</t>
    </r>
    <r>
      <rPr>
        <i/>
        <sz val="12"/>
        <rFont val=".VnTimeH"/>
        <family val="2"/>
      </rPr>
      <t>Q§-§</t>
    </r>
    <r>
      <rPr>
        <i/>
        <sz val="12"/>
        <rFont val=".VnTime"/>
        <family val="2"/>
      </rPr>
      <t>HCNQN  ngµy 13 th¸ng 12 n¨m 2016   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</si>
</sst>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_(* #,##0.00_);_(* \(#,##0.00\);_(* &quot;-&quot;??_);_(@_)"/>
    <numFmt numFmtId="175" formatCode="_(* #,##0_);_(* \(#,##0\);_(* &quot;-&quot;??_);_(@_)"/>
    <numFmt numFmtId="176" formatCode="_-* #,##0.0\ _₫_-;\-* #,##0.0\ _₫_-;_-* &quot;-&quot;??\ _₫_-;_-@_-"/>
    <numFmt numFmtId="177" formatCode="[$-42A]dd\ mmmm\ yyyy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\ _₫_-;\-* #,##0\ _₫_-;_-* &quot;-&quot;??\ _₫_-;_-@_-"/>
    <numFmt numFmtId="184" formatCode="_-* #,##0.000\ _₫_-;\-* #,##0.000\ _₫_-;_-* &quot;-&quot;??\ _₫_-;_-@_-"/>
  </numFmts>
  <fonts count="46">
    <font>
      <sz val="10"/>
      <name val="Arial"/>
      <family val="0"/>
    </font>
    <font>
      <sz val="11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.VnTimeH"/>
      <family val="2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sz val="11"/>
      <name val="Times New Roman"/>
      <family val="1"/>
    </font>
    <font>
      <sz val="11"/>
      <name val=".VnTime"/>
      <family val="2"/>
    </font>
    <font>
      <sz val="11"/>
      <name val="Arial"/>
      <family val="2"/>
    </font>
    <font>
      <sz val="12"/>
      <name val=".VnTime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name val=".VnTime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.VnTime"/>
      <family val="2"/>
    </font>
    <font>
      <i/>
      <sz val="12"/>
      <name val=".VnTimeH"/>
      <family val="2"/>
    </font>
    <font>
      <b/>
      <sz val="12"/>
      <name val="Arial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>
        <color indexed="8"/>
      </right>
      <top>
        <color indexed="63"/>
      </top>
      <bottom style="thin">
        <color indexed="1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8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1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1" fillId="0" borderId="0">
      <alignment/>
      <protection/>
    </xf>
    <xf numFmtId="0" fontId="1" fillId="23" borderId="7" applyNumberFormat="0" applyFont="0" applyAlignment="0" applyProtection="0"/>
    <xf numFmtId="0" fontId="33" fillId="20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3" fontId="1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73" fontId="13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" fontId="14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75" fontId="0" fillId="24" borderId="0" xfId="42" applyNumberFormat="1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/>
    </xf>
    <xf numFmtId="175" fontId="3" fillId="24" borderId="0" xfId="42" applyNumberFormat="1" applyFont="1" applyFill="1" applyAlignment="1">
      <alignment/>
    </xf>
    <xf numFmtId="175" fontId="0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9" fillId="24" borderId="10" xfId="0" applyNumberFormat="1" applyFont="1" applyFill="1" applyBorder="1" applyAlignment="1" applyProtection="1">
      <alignment horizontal="center" vertical="center"/>
      <protection/>
    </xf>
    <xf numFmtId="0" fontId="37" fillId="0" borderId="11" xfId="0" applyFont="1" applyBorder="1" applyAlignment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/>
      <protection/>
    </xf>
    <xf numFmtId="0" fontId="1" fillId="0" borderId="13" xfId="56" applyNumberFormat="1" applyFont="1" applyFill="1" applyBorder="1" applyAlignment="1" applyProtection="1">
      <alignment/>
      <protection/>
    </xf>
    <xf numFmtId="0" fontId="1" fillId="0" borderId="14" xfId="56" applyNumberFormat="1" applyFont="1" applyFill="1" applyBorder="1" applyAlignment="1" applyProtection="1">
      <alignment/>
      <protection/>
    </xf>
    <xf numFmtId="0" fontId="1" fillId="0" borderId="12" xfId="56" applyNumberFormat="1" applyFont="1" applyFill="1" applyBorder="1" applyAlignment="1" applyProtection="1">
      <alignment wrapText="1"/>
      <protection/>
    </xf>
    <xf numFmtId="0" fontId="1" fillId="0" borderId="12" xfId="56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/>
      <protection/>
    </xf>
    <xf numFmtId="0" fontId="1" fillId="0" borderId="16" xfId="56" applyNumberFormat="1" applyFont="1" applyFill="1" applyBorder="1" applyAlignment="1" applyProtection="1">
      <alignment/>
      <protection/>
    </xf>
    <xf numFmtId="0" fontId="1" fillId="0" borderId="17" xfId="56" applyNumberFormat="1" applyFont="1" applyFill="1" applyBorder="1" applyAlignment="1" applyProtection="1">
      <alignment/>
      <protection/>
    </xf>
    <xf numFmtId="0" fontId="1" fillId="0" borderId="15" xfId="56" applyNumberFormat="1" applyFont="1" applyFill="1" applyBorder="1" applyAlignment="1" applyProtection="1">
      <alignment wrapText="1"/>
      <protection/>
    </xf>
    <xf numFmtId="0" fontId="1" fillId="0" borderId="15" xfId="56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/>
      <protection/>
    </xf>
    <xf numFmtId="0" fontId="1" fillId="0" borderId="19" xfId="56" applyNumberFormat="1" applyFont="1" applyFill="1" applyBorder="1" applyAlignment="1" applyProtection="1">
      <alignment/>
      <protection/>
    </xf>
    <xf numFmtId="0" fontId="1" fillId="0" borderId="20" xfId="56" applyNumberFormat="1" applyFont="1" applyFill="1" applyBorder="1" applyAlignment="1" applyProtection="1">
      <alignment/>
      <protection/>
    </xf>
    <xf numFmtId="0" fontId="1" fillId="0" borderId="18" xfId="56" applyNumberFormat="1" applyFont="1" applyFill="1" applyBorder="1" applyAlignment="1" applyProtection="1">
      <alignment wrapText="1"/>
      <protection/>
    </xf>
    <xf numFmtId="0" fontId="1" fillId="0" borderId="18" xfId="56" applyNumberFormat="1" applyFont="1" applyFill="1" applyBorder="1" applyAlignment="1" applyProtection="1">
      <alignment horizontal="center" vertical="center" wrapText="1"/>
      <protection/>
    </xf>
    <xf numFmtId="3" fontId="38" fillId="0" borderId="10" xfId="0" applyNumberFormat="1" applyFont="1" applyFill="1" applyBorder="1" applyAlignment="1" applyProtection="1">
      <alignment horizontal="center"/>
      <protection/>
    </xf>
    <xf numFmtId="0" fontId="15" fillId="0" borderId="21" xfId="0" applyNumberFormat="1" applyFont="1" applyFill="1" applyBorder="1" applyAlignment="1" applyProtection="1">
      <alignment horizontal="center"/>
      <protection/>
    </xf>
    <xf numFmtId="3" fontId="15" fillId="0" borderId="22" xfId="0" applyNumberFormat="1" applyFont="1" applyFill="1" applyBorder="1" applyAlignment="1" applyProtection="1">
      <alignment/>
      <protection/>
    </xf>
    <xf numFmtId="0" fontId="1" fillId="0" borderId="23" xfId="56" applyNumberFormat="1" applyFont="1" applyFill="1" applyBorder="1" applyAlignment="1" applyProtection="1">
      <alignment/>
      <protection/>
    </xf>
    <xf numFmtId="0" fontId="1" fillId="0" borderId="24" xfId="56" applyNumberFormat="1" applyFont="1" applyFill="1" applyBorder="1" applyAlignment="1" applyProtection="1">
      <alignment/>
      <protection/>
    </xf>
    <xf numFmtId="0" fontId="1" fillId="0" borderId="25" xfId="56" applyNumberFormat="1" applyFont="1" applyFill="1" applyBorder="1" applyAlignment="1" applyProtection="1">
      <alignment wrapText="1"/>
      <protection/>
    </xf>
    <xf numFmtId="2" fontId="1" fillId="0" borderId="12" xfId="56" applyNumberFormat="1" applyFont="1" applyFill="1" applyBorder="1" applyAlignment="1" applyProtection="1">
      <alignment horizontal="center" vertical="center" wrapText="1"/>
      <protection/>
    </xf>
    <xf numFmtId="0" fontId="1" fillId="0" borderId="25" xfId="56" applyNumberFormat="1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/>
      <protection/>
    </xf>
    <xf numFmtId="0" fontId="1" fillId="0" borderId="26" xfId="56" applyNumberFormat="1" applyFont="1" applyFill="1" applyBorder="1" applyAlignment="1" applyProtection="1">
      <alignment/>
      <protection/>
    </xf>
    <xf numFmtId="0" fontId="1" fillId="0" borderId="27" xfId="56" applyNumberFormat="1" applyFont="1" applyFill="1" applyBorder="1" applyAlignment="1" applyProtection="1">
      <alignment wrapText="1"/>
      <protection/>
    </xf>
    <xf numFmtId="2" fontId="1" fillId="0" borderId="15" xfId="56" applyNumberFormat="1" applyFont="1" applyFill="1" applyBorder="1" applyAlignment="1" applyProtection="1">
      <alignment horizontal="center" vertical="center" wrapText="1"/>
      <protection/>
    </xf>
    <xf numFmtId="0" fontId="1" fillId="0" borderId="27" xfId="56" applyNumberFormat="1" applyFont="1" applyFill="1" applyBorder="1" applyAlignment="1" applyProtection="1">
      <alignment horizontal="center" vertical="center" wrapText="1"/>
      <protection/>
    </xf>
    <xf numFmtId="3" fontId="15" fillId="0" borderId="15" xfId="0" applyNumberFormat="1" applyFont="1" applyFill="1" applyBorder="1" applyAlignment="1" applyProtection="1">
      <alignment/>
      <protection/>
    </xf>
    <xf numFmtId="0" fontId="1" fillId="0" borderId="28" xfId="56" applyNumberFormat="1" applyFont="1" applyFill="1" applyBorder="1" applyAlignment="1" applyProtection="1">
      <alignment/>
      <protection/>
    </xf>
    <xf numFmtId="0" fontId="1" fillId="0" borderId="29" xfId="56" applyNumberFormat="1" applyFont="1" applyFill="1" applyBorder="1" applyAlignment="1" applyProtection="1">
      <alignment wrapText="1"/>
      <protection/>
    </xf>
    <xf numFmtId="2" fontId="1" fillId="0" borderId="18" xfId="56" applyNumberFormat="1" applyFont="1" applyFill="1" applyBorder="1" applyAlignment="1" applyProtection="1">
      <alignment horizontal="center" vertical="center" wrapText="1"/>
      <protection/>
    </xf>
    <xf numFmtId="0" fontId="1" fillId="0" borderId="29" xfId="56" applyNumberFormat="1" applyFont="1" applyFill="1" applyBorder="1" applyAlignment="1" applyProtection="1">
      <alignment horizontal="center" vertical="center" wrapText="1"/>
      <protection/>
    </xf>
    <xf numFmtId="3" fontId="15" fillId="0" borderId="18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3" fontId="15" fillId="0" borderId="10" xfId="0" applyNumberFormat="1" applyFont="1" applyFill="1" applyBorder="1" applyAlignment="1" applyProtection="1">
      <alignment/>
      <protection/>
    </xf>
    <xf numFmtId="3" fontId="15" fillId="0" borderId="30" xfId="0" applyNumberFormat="1" applyFont="1" applyFill="1" applyBorder="1" applyAlignment="1" applyProtection="1">
      <alignment/>
      <protection/>
    </xf>
    <xf numFmtId="0" fontId="1" fillId="0" borderId="12" xfId="56" applyNumberFormat="1" applyFont="1" applyFill="1" applyBorder="1" applyAlignment="1" applyProtection="1">
      <alignment horizontal="center" vertical="center"/>
      <protection/>
    </xf>
    <xf numFmtId="0" fontId="1" fillId="0" borderId="15" xfId="56" applyNumberFormat="1" applyFont="1" applyFill="1" applyBorder="1" applyAlignment="1" applyProtection="1">
      <alignment horizontal="center" vertical="center"/>
      <protection/>
    </xf>
    <xf numFmtId="0" fontId="1" fillId="0" borderId="18" xfId="56" applyNumberFormat="1" applyFont="1" applyFill="1" applyBorder="1" applyAlignment="1" applyProtection="1">
      <alignment horizontal="center" vertical="center"/>
      <protection/>
    </xf>
    <xf numFmtId="0" fontId="1" fillId="0" borderId="25" xfId="56" applyNumberFormat="1" applyFont="1" applyFill="1" applyBorder="1" applyAlignment="1" applyProtection="1">
      <alignment horizontal="center" vertical="center"/>
      <protection/>
    </xf>
    <xf numFmtId="0" fontId="1" fillId="0" borderId="27" xfId="56" applyNumberFormat="1" applyFont="1" applyFill="1" applyBorder="1" applyAlignment="1" applyProtection="1">
      <alignment horizontal="center" vertical="center"/>
      <protection/>
    </xf>
    <xf numFmtId="0" fontId="1" fillId="0" borderId="29" xfId="56" applyNumberFormat="1" applyFont="1" applyFill="1" applyBorder="1" applyAlignment="1" applyProtection="1">
      <alignment horizontal="center" vertical="center"/>
      <protection/>
    </xf>
    <xf numFmtId="0" fontId="38" fillId="24" borderId="10" xfId="0" applyNumberFormat="1" applyFont="1" applyFill="1" applyBorder="1" applyAlignment="1" applyProtection="1">
      <alignment horizontal="center" vertical="center"/>
      <protection/>
    </xf>
    <xf numFmtId="0" fontId="37" fillId="0" borderId="31" xfId="0" applyFont="1" applyBorder="1" applyAlignment="1">
      <alignment horizontal="center" vertical="center"/>
    </xf>
    <xf numFmtId="0" fontId="15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12" xfId="0" applyNumberFormat="1" applyFont="1" applyFill="1" applyBorder="1" applyAlignment="1" applyProtection="1">
      <alignment horizontal="center"/>
      <protection/>
    </xf>
    <xf numFmtId="3" fontId="15" fillId="0" borderId="12" xfId="0" applyNumberFormat="1" applyFont="1" applyBorder="1" applyAlignment="1">
      <alignment horizontal="center"/>
    </xf>
    <xf numFmtId="3" fontId="15" fillId="0" borderId="12" xfId="0" applyNumberFormat="1" applyFont="1" applyFill="1" applyBorder="1" applyAlignment="1" applyProtection="1">
      <alignment horizontal="center"/>
      <protection/>
    </xf>
    <xf numFmtId="0" fontId="15" fillId="0" borderId="12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/>
      <protection/>
    </xf>
    <xf numFmtId="0" fontId="15" fillId="0" borderId="15" xfId="0" applyNumberFormat="1" applyFont="1" applyFill="1" applyBorder="1" applyAlignment="1" applyProtection="1">
      <alignment horizontal="center"/>
      <protection/>
    </xf>
    <xf numFmtId="3" fontId="15" fillId="0" borderId="15" xfId="0" applyNumberFormat="1" applyFont="1" applyBorder="1" applyAlignment="1">
      <alignment horizontal="center"/>
    </xf>
    <xf numFmtId="0" fontId="15" fillId="0" borderId="15" xfId="0" applyNumberFormat="1" applyFont="1" applyFill="1" applyBorder="1" applyAlignment="1" applyProtection="1">
      <alignment/>
      <protection/>
    </xf>
    <xf numFmtId="3" fontId="15" fillId="0" borderId="15" xfId="0" applyNumberFormat="1" applyFont="1" applyFill="1" applyBorder="1" applyAlignment="1" applyProtection="1">
      <alignment/>
      <protection/>
    </xf>
    <xf numFmtId="0" fontId="15" fillId="0" borderId="18" xfId="0" applyNumberFormat="1" applyFont="1" applyFill="1" applyBorder="1" applyAlignment="1" applyProtection="1">
      <alignment horizontal="left" vertical="center"/>
      <protection/>
    </xf>
    <xf numFmtId="0" fontId="15" fillId="0" borderId="18" xfId="0" applyNumberFormat="1" applyFont="1" applyFill="1" applyBorder="1" applyAlignment="1" applyProtection="1">
      <alignment horizontal="center"/>
      <protection/>
    </xf>
    <xf numFmtId="3" fontId="15" fillId="0" borderId="18" xfId="0" applyNumberFormat="1" applyFont="1" applyBorder="1" applyAlignment="1">
      <alignment horizontal="center"/>
    </xf>
    <xf numFmtId="3" fontId="15" fillId="0" borderId="18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2" xfId="56" applyNumberFormat="1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 applyProtection="1">
      <alignment/>
      <protection/>
    </xf>
    <xf numFmtId="2" fontId="1" fillId="0" borderId="15" xfId="56" applyNumberFormat="1" applyFont="1" applyFill="1" applyBorder="1" applyAlignment="1" applyProtection="1">
      <alignment horizontal="center" vertical="center" wrapText="1"/>
      <protection/>
    </xf>
    <xf numFmtId="3" fontId="15" fillId="0" borderId="15" xfId="0" applyNumberFormat="1" applyFont="1" applyFill="1" applyBorder="1" applyAlignment="1">
      <alignment horizontal="center"/>
    </xf>
    <xf numFmtId="2" fontId="1" fillId="0" borderId="18" xfId="56" applyNumberFormat="1" applyFont="1" applyFill="1" applyBorder="1" applyAlignment="1" applyProtection="1">
      <alignment horizontal="center" vertical="center" wrapText="1"/>
      <protection/>
    </xf>
    <xf numFmtId="3" fontId="15" fillId="0" borderId="18" xfId="0" applyNumberFormat="1" applyFont="1" applyFill="1" applyBorder="1" applyAlignment="1">
      <alignment horizontal="center"/>
    </xf>
    <xf numFmtId="3" fontId="38" fillId="0" borderId="22" xfId="0" applyNumberFormat="1" applyFont="1" applyFill="1" applyBorder="1" applyAlignment="1" applyProtection="1">
      <alignment horizontal="center"/>
      <protection/>
    </xf>
    <xf numFmtId="0" fontId="38" fillId="24" borderId="32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/>
      <protection/>
    </xf>
    <xf numFmtId="0" fontId="38" fillId="0" borderId="10" xfId="0" applyNumberFormat="1" applyFont="1" applyFill="1" applyBorder="1" applyAlignment="1" applyProtection="1">
      <alignment horizontal="center"/>
      <protection/>
    </xf>
    <xf numFmtId="0" fontId="38" fillId="24" borderId="10" xfId="0" applyNumberFormat="1" applyFont="1" applyFill="1" applyBorder="1" applyAlignment="1" applyProtection="1">
      <alignment horizontal="center"/>
      <protection/>
    </xf>
    <xf numFmtId="0" fontId="38" fillId="0" borderId="33" xfId="0" applyNumberFormat="1" applyFont="1" applyFill="1" applyBorder="1" applyAlignment="1" applyProtection="1">
      <alignment horizontal="center"/>
      <protection/>
    </xf>
    <xf numFmtId="3" fontId="38" fillId="0" borderId="34" xfId="0" applyNumberFormat="1" applyFont="1" applyFill="1" applyBorder="1" applyAlignment="1" applyProtection="1">
      <alignment horizontal="center"/>
      <protection/>
    </xf>
    <xf numFmtId="3" fontId="38" fillId="0" borderId="1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7" fillId="0" borderId="35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 wrapText="1"/>
    </xf>
    <xf numFmtId="1" fontId="37" fillId="0" borderId="35" xfId="0" applyNumberFormat="1" applyFont="1" applyBorder="1" applyAlignment="1">
      <alignment horizontal="center" vertical="center" wrapText="1"/>
    </xf>
    <xf numFmtId="1" fontId="37" fillId="0" borderId="35" xfId="0" applyNumberFormat="1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/>
      <protection/>
    </xf>
    <xf numFmtId="3" fontId="40" fillId="0" borderId="0" xfId="0" applyNumberFormat="1" applyFont="1" applyFill="1" applyBorder="1" applyAlignment="1" applyProtection="1">
      <alignment horizontal="center" vertical="center"/>
      <protection/>
    </xf>
    <xf numFmtId="3" fontId="39" fillId="0" borderId="0" xfId="0" applyNumberFormat="1" applyFont="1" applyFill="1" applyBorder="1" applyAlignment="1" applyProtection="1">
      <alignment/>
      <protection/>
    </xf>
    <xf numFmtId="0" fontId="40" fillId="0" borderId="0" xfId="0" applyFont="1" applyBorder="1" applyAlignment="1">
      <alignment horizontal="center" vertical="center"/>
    </xf>
    <xf numFmtId="175" fontId="39" fillId="24" borderId="0" xfId="42" applyNumberFormat="1" applyFont="1" applyFill="1" applyAlignment="1">
      <alignment horizontal="center"/>
    </xf>
    <xf numFmtId="175" fontId="40" fillId="24" borderId="0" xfId="42" applyNumberFormat="1" applyFont="1" applyFill="1" applyAlignment="1">
      <alignment/>
    </xf>
    <xf numFmtId="0" fontId="39" fillId="24" borderId="0" xfId="0" applyFont="1" applyFill="1" applyAlignment="1">
      <alignment/>
    </xf>
    <xf numFmtId="0" fontId="39" fillId="24" borderId="0" xfId="0" applyFont="1" applyFill="1" applyAlignment="1">
      <alignment horizontal="center"/>
    </xf>
    <xf numFmtId="0" fontId="39" fillId="0" borderId="0" xfId="0" applyFont="1" applyAlignment="1">
      <alignment/>
    </xf>
    <xf numFmtId="175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3" fontId="39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10" xfId="0" applyNumberFormat="1" applyFont="1" applyFill="1" applyBorder="1" applyAlignment="1" applyProtection="1">
      <alignment horizontal="center"/>
      <protection/>
    </xf>
    <xf numFmtId="3" fontId="39" fillId="0" borderId="10" xfId="0" applyNumberFormat="1" applyFont="1" applyFill="1" applyBorder="1" applyAlignment="1" applyProtection="1">
      <alignment/>
      <protection/>
    </xf>
    <xf numFmtId="3" fontId="40" fillId="0" borderId="10" xfId="0" applyNumberFormat="1" applyFont="1" applyFill="1" applyBorder="1" applyAlignment="1" applyProtection="1">
      <alignment horizontal="center"/>
      <protection/>
    </xf>
    <xf numFmtId="3" fontId="19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40" fillId="24" borderId="37" xfId="0" applyNumberFormat="1" applyFont="1" applyFill="1" applyBorder="1" applyAlignment="1" applyProtection="1">
      <alignment horizontal="center" vertical="center"/>
      <protection/>
    </xf>
    <xf numFmtId="0" fontId="40" fillId="24" borderId="37" xfId="0" applyNumberFormat="1" applyFont="1" applyFill="1" applyBorder="1" applyAlignment="1" applyProtection="1">
      <alignment vertical="center"/>
      <protection/>
    </xf>
    <xf numFmtId="0" fontId="40" fillId="24" borderId="37" xfId="0" applyNumberFormat="1" applyFont="1" applyFill="1" applyBorder="1" applyAlignment="1" applyProtection="1">
      <alignment vertical="center"/>
      <protection/>
    </xf>
    <xf numFmtId="0" fontId="39" fillId="0" borderId="38" xfId="0" applyNumberFormat="1" applyFont="1" applyFill="1" applyBorder="1" applyAlignment="1" applyProtection="1">
      <alignment horizontal="center"/>
      <protection/>
    </xf>
    <xf numFmtId="0" fontId="45" fillId="0" borderId="38" xfId="56" applyNumberFormat="1" applyFont="1" applyFill="1" applyBorder="1" applyAlignment="1" applyProtection="1">
      <alignment horizontal="center" vertical="center"/>
      <protection/>
    </xf>
    <xf numFmtId="0" fontId="39" fillId="0" borderId="38" xfId="0" applyNumberFormat="1" applyFont="1" applyFill="1" applyBorder="1" applyAlignment="1" applyProtection="1">
      <alignment horizontal="left" vertical="center"/>
      <protection/>
    </xf>
    <xf numFmtId="0" fontId="45" fillId="0" borderId="38" xfId="56" applyNumberFormat="1" applyFont="1" applyFill="1" applyBorder="1" applyAlignment="1" applyProtection="1">
      <alignment wrapText="1"/>
      <protection/>
    </xf>
    <xf numFmtId="0" fontId="39" fillId="0" borderId="38" xfId="0" applyNumberFormat="1" applyFont="1" applyFill="1" applyBorder="1" applyAlignment="1" applyProtection="1">
      <alignment horizontal="center"/>
      <protection/>
    </xf>
    <xf numFmtId="0" fontId="45" fillId="0" borderId="38" xfId="56" applyNumberFormat="1" applyFont="1" applyFill="1" applyBorder="1" applyAlignment="1" applyProtection="1">
      <alignment horizontal="center" vertical="center" wrapText="1"/>
      <protection/>
    </xf>
    <xf numFmtId="3" fontId="39" fillId="0" borderId="38" xfId="0" applyNumberFormat="1" applyFont="1" applyBorder="1" applyAlignment="1">
      <alignment horizontal="center"/>
    </xf>
    <xf numFmtId="3" fontId="39" fillId="0" borderId="38" xfId="0" applyNumberFormat="1" applyFont="1" applyFill="1" applyBorder="1" applyAlignment="1" applyProtection="1">
      <alignment horizontal="center"/>
      <protection/>
    </xf>
    <xf numFmtId="0" fontId="39" fillId="0" borderId="38" xfId="0" applyNumberFormat="1" applyFont="1" applyFill="1" applyBorder="1" applyAlignment="1" applyProtection="1">
      <alignment/>
      <protection/>
    </xf>
    <xf numFmtId="3" fontId="39" fillId="0" borderId="38" xfId="0" applyNumberFormat="1" applyFont="1" applyFill="1" applyBorder="1" applyAlignment="1" applyProtection="1">
      <alignment/>
      <protection/>
    </xf>
    <xf numFmtId="0" fontId="40" fillId="0" borderId="38" xfId="0" applyNumberFormat="1" applyFont="1" applyFill="1" applyBorder="1" applyAlignment="1" applyProtection="1">
      <alignment horizontal="center"/>
      <protection/>
    </xf>
    <xf numFmtId="3" fontId="40" fillId="0" borderId="38" xfId="0" applyNumberFormat="1" applyFont="1" applyFill="1" applyBorder="1" applyAlignment="1" applyProtection="1">
      <alignment horizontal="center"/>
      <protection/>
    </xf>
    <xf numFmtId="3" fontId="39" fillId="0" borderId="38" xfId="0" applyNumberFormat="1" applyFont="1" applyFill="1" applyBorder="1" applyAlignment="1" applyProtection="1">
      <alignment horizontal="center" vertical="center"/>
      <protection/>
    </xf>
    <xf numFmtId="0" fontId="40" fillId="24" borderId="38" xfId="0" applyNumberFormat="1" applyFont="1" applyFill="1" applyBorder="1" applyAlignment="1" applyProtection="1">
      <alignment horizontal="center" vertical="center"/>
      <protection/>
    </xf>
    <xf numFmtId="0" fontId="40" fillId="24" borderId="38" xfId="0" applyNumberFormat="1" applyFont="1" applyFill="1" applyBorder="1" applyAlignment="1" applyProtection="1">
      <alignment vertical="center"/>
      <protection/>
    </xf>
    <xf numFmtId="2" fontId="45" fillId="0" borderId="38" xfId="56" applyNumberFormat="1" applyFont="1" applyFill="1" applyBorder="1" applyAlignment="1" applyProtection="1">
      <alignment horizontal="center" vertical="center" wrapText="1"/>
      <protection/>
    </xf>
    <xf numFmtId="3" fontId="39" fillId="0" borderId="38" xfId="0" applyNumberFormat="1" applyFont="1" applyFill="1" applyBorder="1" applyAlignment="1">
      <alignment horizontal="center"/>
    </xf>
    <xf numFmtId="0" fontId="40" fillId="0" borderId="38" xfId="0" applyNumberFormat="1" applyFont="1" applyFill="1" applyBorder="1" applyAlignment="1" applyProtection="1">
      <alignment horizontal="center"/>
      <protection/>
    </xf>
    <xf numFmtId="3" fontId="40" fillId="0" borderId="38" xfId="0" applyNumberFormat="1" applyFont="1" applyFill="1" applyBorder="1" applyAlignment="1" applyProtection="1">
      <alignment horizontal="center"/>
      <protection/>
    </xf>
    <xf numFmtId="3" fontId="39" fillId="0" borderId="38" xfId="0" applyNumberFormat="1" applyFont="1" applyFill="1" applyBorder="1" applyAlignment="1" applyProtection="1">
      <alignment/>
      <protection/>
    </xf>
    <xf numFmtId="3" fontId="40" fillId="24" borderId="38" xfId="0" applyNumberFormat="1" applyFont="1" applyFill="1" applyBorder="1" applyAlignment="1" applyProtection="1">
      <alignment vertical="center"/>
      <protection/>
    </xf>
    <xf numFmtId="3" fontId="40" fillId="24" borderId="38" xfId="0" applyNumberFormat="1" applyFont="1" applyFill="1" applyBorder="1" applyAlignment="1" applyProtection="1">
      <alignment vertical="center"/>
      <protection/>
    </xf>
    <xf numFmtId="2" fontId="45" fillId="0" borderId="38" xfId="56" applyNumberFormat="1" applyFont="1" applyFill="1" applyBorder="1" applyAlignment="1" applyProtection="1">
      <alignment horizontal="center" vertical="center" wrapText="1"/>
      <protection/>
    </xf>
    <xf numFmtId="0" fontId="40" fillId="24" borderId="38" xfId="0" applyNumberFormat="1" applyFont="1" applyFill="1" applyBorder="1" applyAlignment="1" applyProtection="1">
      <alignment horizontal="center"/>
      <protection/>
    </xf>
    <xf numFmtId="0" fontId="40" fillId="24" borderId="38" xfId="0" applyNumberFormat="1" applyFont="1" applyFill="1" applyBorder="1" applyAlignment="1" applyProtection="1">
      <alignment/>
      <protection/>
    </xf>
    <xf numFmtId="0" fontId="39" fillId="0" borderId="39" xfId="0" applyNumberFormat="1" applyFont="1" applyFill="1" applyBorder="1" applyAlignment="1" applyProtection="1">
      <alignment horizontal="center"/>
      <protection/>
    </xf>
    <xf numFmtId="0" fontId="45" fillId="0" borderId="39" xfId="56" applyNumberFormat="1" applyFont="1" applyFill="1" applyBorder="1" applyAlignment="1" applyProtection="1">
      <alignment horizontal="center" vertical="center"/>
      <protection/>
    </xf>
    <xf numFmtId="0" fontId="45" fillId="0" borderId="39" xfId="56" applyNumberFormat="1" applyFont="1" applyFill="1" applyBorder="1" applyAlignment="1" applyProtection="1">
      <alignment wrapText="1"/>
      <protection/>
    </xf>
    <xf numFmtId="2" fontId="45" fillId="0" borderId="39" xfId="56" applyNumberFormat="1" applyFont="1" applyFill="1" applyBorder="1" applyAlignment="1" applyProtection="1">
      <alignment horizontal="center" vertical="center" wrapText="1"/>
      <protection/>
    </xf>
    <xf numFmtId="0" fontId="39" fillId="0" borderId="39" xfId="0" applyNumberFormat="1" applyFont="1" applyFill="1" applyBorder="1" applyAlignment="1" applyProtection="1">
      <alignment horizontal="center"/>
      <protection/>
    </xf>
    <xf numFmtId="0" fontId="45" fillId="0" borderId="39" xfId="56" applyNumberFormat="1" applyFont="1" applyFill="1" applyBorder="1" applyAlignment="1" applyProtection="1">
      <alignment horizontal="center" vertical="center" wrapText="1"/>
      <protection/>
    </xf>
    <xf numFmtId="3" fontId="39" fillId="0" borderId="39" xfId="0" applyNumberFormat="1" applyFont="1" applyFill="1" applyBorder="1" applyAlignment="1">
      <alignment horizontal="center"/>
    </xf>
    <xf numFmtId="3" fontId="39" fillId="0" borderId="39" xfId="0" applyNumberFormat="1" applyFont="1" applyFill="1" applyBorder="1" applyAlignment="1" applyProtection="1">
      <alignment horizontal="center"/>
      <protection/>
    </xf>
    <xf numFmtId="0" fontId="45" fillId="0" borderId="40" xfId="56" applyNumberFormat="1" applyFont="1" applyFill="1" applyBorder="1" applyAlignment="1" applyProtection="1">
      <alignment/>
      <protection/>
    </xf>
    <xf numFmtId="0" fontId="45" fillId="0" borderId="41" xfId="56" applyNumberFormat="1" applyFont="1" applyFill="1" applyBorder="1" applyAlignment="1" applyProtection="1">
      <alignment/>
      <protection/>
    </xf>
    <xf numFmtId="0" fontId="45" fillId="0" borderId="42" xfId="56" applyNumberFormat="1" applyFont="1" applyFill="1" applyBorder="1" applyAlignment="1" applyProtection="1">
      <alignment/>
      <protection/>
    </xf>
    <xf numFmtId="0" fontId="45" fillId="0" borderId="43" xfId="56" applyNumberFormat="1" applyFont="1" applyFill="1" applyBorder="1" applyAlignment="1" applyProtection="1">
      <alignment/>
      <protection/>
    </xf>
    <xf numFmtId="0" fontId="6" fillId="0" borderId="35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73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2" fontId="40" fillId="0" borderId="0" xfId="0" applyNumberFormat="1" applyFont="1" applyBorder="1" applyAlignment="1">
      <alignment horizontal="center"/>
    </xf>
    <xf numFmtId="172" fontId="37" fillId="0" borderId="0" xfId="0" applyNumberFormat="1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3" fontId="37" fillId="0" borderId="0" xfId="0" applyNumberFormat="1" applyFont="1" applyBorder="1" applyAlignment="1">
      <alignment horizontal="center"/>
    </xf>
    <xf numFmtId="1" fontId="37" fillId="0" borderId="0" xfId="0" applyNumberFormat="1" applyFont="1" applyBorder="1" applyAlignment="1">
      <alignment horizontal="center" vertical="center"/>
    </xf>
    <xf numFmtId="0" fontId="44" fillId="0" borderId="0" xfId="0" applyNumberFormat="1" applyFont="1" applyFill="1" applyBorder="1" applyAlignment="1" applyProtection="1">
      <alignment/>
      <protection/>
    </xf>
    <xf numFmtId="0" fontId="37" fillId="0" borderId="11" xfId="0" applyFont="1" applyBorder="1" applyAlignment="1">
      <alignment horizontal="center" vertical="center"/>
    </xf>
    <xf numFmtId="172" fontId="37" fillId="0" borderId="0" xfId="0" applyNumberFormat="1" applyFont="1" applyBorder="1" applyAlignment="1">
      <alignment vertical="center"/>
    </xf>
    <xf numFmtId="172" fontId="40" fillId="0" borderId="0" xfId="0" applyNumberFormat="1" applyFont="1" applyBorder="1" applyAlignment="1">
      <alignment vertical="center"/>
    </xf>
    <xf numFmtId="0" fontId="9" fillId="24" borderId="44" xfId="0" applyNumberFormat="1" applyFont="1" applyFill="1" applyBorder="1" applyAlignment="1" applyProtection="1">
      <alignment horizontal="center" vertical="center"/>
      <protection/>
    </xf>
    <xf numFmtId="0" fontId="38" fillId="0" borderId="10" xfId="0" applyNumberFormat="1" applyFont="1" applyFill="1" applyBorder="1" applyAlignment="1" applyProtection="1">
      <alignment horizontal="center"/>
      <protection/>
    </xf>
    <xf numFmtId="0" fontId="38" fillId="24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37" fillId="0" borderId="45" xfId="0" applyFont="1" applyBorder="1" applyAlignment="1">
      <alignment horizontal="center" vertical="center"/>
    </xf>
    <xf numFmtId="1" fontId="37" fillId="0" borderId="46" xfId="0" applyNumberFormat="1" applyFont="1" applyBorder="1" applyAlignment="1">
      <alignment horizontal="center" vertical="center" wrapText="1"/>
    </xf>
    <xf numFmtId="1" fontId="37" fillId="0" borderId="45" xfId="0" applyNumberFormat="1" applyFont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0" fontId="9" fillId="24" borderId="47" xfId="0" applyNumberFormat="1" applyFont="1" applyFill="1" applyBorder="1" applyAlignment="1" applyProtection="1">
      <alignment horizontal="center" vertical="center"/>
      <protection/>
    </xf>
    <xf numFmtId="0" fontId="9" fillId="24" borderId="4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1" fontId="37" fillId="0" borderId="51" xfId="0" applyNumberFormat="1" applyFont="1" applyBorder="1" applyAlignment="1">
      <alignment horizontal="center" vertical="center"/>
    </xf>
    <xf numFmtId="1" fontId="37" fillId="0" borderId="45" xfId="0" applyNumberFormat="1" applyFont="1" applyBorder="1" applyAlignment="1">
      <alignment horizontal="center" vertical="center"/>
    </xf>
    <xf numFmtId="1" fontId="37" fillId="0" borderId="11" xfId="0" applyNumberFormat="1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73" fontId="13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shrinkToFit="1"/>
      <protection/>
    </xf>
    <xf numFmtId="0" fontId="38" fillId="0" borderId="52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8" fillId="0" borderId="53" xfId="0" applyNumberFormat="1" applyFont="1" applyFill="1" applyBorder="1" applyAlignment="1" applyProtection="1">
      <alignment horizontal="center"/>
      <protection/>
    </xf>
    <xf numFmtId="0" fontId="38" fillId="0" borderId="10" xfId="0" applyNumberFormat="1" applyFont="1" applyFill="1" applyBorder="1" applyAlignment="1" applyProtection="1">
      <alignment horizontal="center"/>
      <protection/>
    </xf>
    <xf numFmtId="0" fontId="38" fillId="24" borderId="10" xfId="0" applyNumberFormat="1" applyFont="1" applyFill="1" applyBorder="1" applyAlignment="1" applyProtection="1">
      <alignment horizontal="center"/>
      <protection/>
    </xf>
    <xf numFmtId="3" fontId="38" fillId="24" borderId="52" xfId="0" applyNumberFormat="1" applyFont="1" applyFill="1" applyBorder="1" applyAlignment="1" applyProtection="1">
      <alignment horizontal="center" vertical="center"/>
      <protection/>
    </xf>
    <xf numFmtId="3" fontId="38" fillId="24" borderId="0" xfId="0" applyNumberFormat="1" applyFont="1" applyFill="1" applyBorder="1" applyAlignment="1" applyProtection="1">
      <alignment horizontal="center" vertical="center"/>
      <protection/>
    </xf>
    <xf numFmtId="3" fontId="38" fillId="24" borderId="53" xfId="0" applyNumberFormat="1" applyFont="1" applyFill="1" applyBorder="1" applyAlignment="1" applyProtection="1">
      <alignment horizontal="center" vertical="center"/>
      <protection/>
    </xf>
    <xf numFmtId="0" fontId="37" fillId="0" borderId="46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47" xfId="0" applyNumberFormat="1" applyFont="1" applyFill="1" applyBorder="1" applyAlignment="1" applyProtection="1">
      <alignment horizontal="center"/>
      <protection/>
    </xf>
    <xf numFmtId="0" fontId="37" fillId="0" borderId="48" xfId="0" applyNumberFormat="1" applyFont="1" applyFill="1" applyBorder="1" applyAlignment="1" applyProtection="1">
      <alignment horizontal="center"/>
      <protection/>
    </xf>
    <xf numFmtId="0" fontId="37" fillId="0" borderId="56" xfId="0" applyNumberFormat="1" applyFont="1" applyFill="1" applyBorder="1" applyAlignment="1" applyProtection="1">
      <alignment horizontal="center"/>
      <protection/>
    </xf>
    <xf numFmtId="0" fontId="38" fillId="0" borderId="57" xfId="0" applyNumberFormat="1" applyFont="1" applyFill="1" applyBorder="1" applyAlignment="1" applyProtection="1">
      <alignment horizontal="center"/>
      <protection/>
    </xf>
    <xf numFmtId="0" fontId="38" fillId="0" borderId="35" xfId="0" applyNumberFormat="1" applyFont="1" applyFill="1" applyBorder="1" applyAlignment="1" applyProtection="1">
      <alignment horizontal="center"/>
      <protection/>
    </xf>
    <xf numFmtId="0" fontId="38" fillId="0" borderId="58" xfId="0" applyNumberFormat="1" applyFont="1" applyFill="1" applyBorder="1" applyAlignment="1" applyProtection="1">
      <alignment horizontal="center"/>
      <protection/>
    </xf>
    <xf numFmtId="0" fontId="0" fillId="0" borderId="45" xfId="0" applyBorder="1" applyAlignment="1">
      <alignment/>
    </xf>
    <xf numFmtId="0" fontId="0" fillId="0" borderId="11" xfId="0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Font="1" applyAlignment="1">
      <alignment horizontal="center"/>
    </xf>
    <xf numFmtId="0" fontId="37" fillId="0" borderId="55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36" xfId="0" applyBorder="1" applyAlignment="1">
      <alignment/>
    </xf>
    <xf numFmtId="0" fontId="40" fillId="24" borderId="38" xfId="0" applyNumberFormat="1" applyFont="1" applyFill="1" applyBorder="1" applyAlignment="1" applyProtection="1">
      <alignment horizontal="left" vertical="center"/>
      <protection/>
    </xf>
    <xf numFmtId="0" fontId="8" fillId="0" borderId="4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8" fillId="0" borderId="46" xfId="0" applyNumberFormat="1" applyFont="1" applyBorder="1" applyAlignment="1">
      <alignment horizontal="center" vertical="center" wrapText="1"/>
    </xf>
    <xf numFmtId="1" fontId="8" fillId="0" borderId="4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46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15" fillId="0" borderId="45" xfId="0" applyFont="1" applyBorder="1" applyAlignment="1">
      <alignment/>
    </xf>
    <xf numFmtId="0" fontId="15" fillId="0" borderId="11" xfId="0" applyFont="1" applyBorder="1" applyAlignment="1">
      <alignment/>
    </xf>
    <xf numFmtId="1" fontId="8" fillId="0" borderId="45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40" fillId="0" borderId="38" xfId="0" applyNumberFormat="1" applyFont="1" applyFill="1" applyBorder="1" applyAlignment="1" applyProtection="1">
      <alignment horizontal="center"/>
      <protection/>
    </xf>
    <xf numFmtId="0" fontId="40" fillId="0" borderId="38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0" fillId="0" borderId="38" xfId="0" applyNumberFormat="1" applyFont="1" applyFill="1" applyBorder="1" applyAlignment="1" applyProtection="1">
      <alignment horizontal="center"/>
      <protection/>
    </xf>
    <xf numFmtId="0" fontId="40" fillId="24" borderId="37" xfId="0" applyNumberFormat="1" applyFont="1" applyFill="1" applyBorder="1" applyAlignment="1" applyProtection="1">
      <alignment horizontal="left" vertical="center"/>
      <protection/>
    </xf>
    <xf numFmtId="3" fontId="40" fillId="24" borderId="38" xfId="0" applyNumberFormat="1" applyFont="1" applyFill="1" applyBorder="1" applyAlignment="1" applyProtection="1">
      <alignment horizontal="left" vertical="center"/>
      <protection/>
    </xf>
    <xf numFmtId="0" fontId="40" fillId="0" borderId="10" xfId="0" applyNumberFormat="1" applyFont="1" applyFill="1" applyBorder="1" applyAlignment="1" applyProtection="1">
      <alignment horizontal="center"/>
      <protection/>
    </xf>
    <xf numFmtId="0" fontId="40" fillId="0" borderId="11" xfId="0" applyNumberFormat="1" applyFont="1" applyFill="1" applyBorder="1" applyAlignment="1" applyProtection="1">
      <alignment horizontal="center"/>
      <protection/>
    </xf>
    <xf numFmtId="0" fontId="40" fillId="24" borderId="38" xfId="0" applyNumberFormat="1" applyFont="1" applyFill="1" applyBorder="1" applyAlignment="1" applyProtection="1">
      <alignment horizontal="left"/>
      <protection/>
    </xf>
    <xf numFmtId="0" fontId="40" fillId="0" borderId="59" xfId="0" applyNumberFormat="1" applyFont="1" applyFill="1" applyBorder="1" applyAlignment="1" applyProtection="1">
      <alignment horizontal="left"/>
      <protection/>
    </xf>
    <xf numFmtId="173" fontId="4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tabSelected="1" workbookViewId="0" topLeftCell="A46">
      <selection activeCell="H16" sqref="H16"/>
    </sheetView>
  </sheetViews>
  <sheetFormatPr defaultColWidth="10.28125" defaultRowHeight="12.75"/>
  <cols>
    <col min="1" max="1" width="5.28125" style="1" customWidth="1"/>
    <col min="2" max="2" width="14.7109375" style="2" customWidth="1"/>
    <col min="3" max="3" width="13.7109375" style="2" customWidth="1"/>
    <col min="4" max="4" width="13.8515625" style="2" customWidth="1"/>
    <col min="5" max="5" width="18.00390625" style="2" customWidth="1"/>
    <col min="6" max="6" width="8.00390625" style="2" customWidth="1"/>
    <col min="7" max="7" width="10.7109375" style="2" customWidth="1"/>
    <col min="8" max="8" width="12.7109375" style="2" customWidth="1"/>
    <col min="9" max="9" width="10.140625" style="1" customWidth="1"/>
    <col min="10" max="10" width="13.57421875" style="1" customWidth="1"/>
    <col min="11" max="11" width="12.8515625" style="44" customWidth="1"/>
    <col min="12" max="12" width="11.57421875" style="2" customWidth="1"/>
    <col min="13" max="13" width="8.8515625" style="2" customWidth="1"/>
    <col min="14" max="14" width="14.140625" style="2" customWidth="1"/>
    <col min="15" max="15" width="12.421875" style="2" customWidth="1"/>
    <col min="16" max="16" width="14.140625" style="3" customWidth="1"/>
    <col min="17" max="17" width="5.140625" style="12" customWidth="1"/>
    <col min="18" max="18" width="5.8515625" style="12" customWidth="1"/>
    <col min="19" max="19" width="4.57421875" style="12" customWidth="1"/>
    <col min="20" max="20" width="10.28125" style="12" customWidth="1"/>
    <col min="21" max="21" width="14.28125" style="12" customWidth="1"/>
    <col min="22" max="22" width="10.28125" style="12" customWidth="1"/>
    <col min="23" max="23" width="13.00390625" style="12" customWidth="1"/>
    <col min="24" max="25" width="11.8515625" style="12" customWidth="1"/>
    <col min="26" max="27" width="10.28125" style="12" customWidth="1"/>
    <col min="28" max="28" width="14.00390625" style="12" customWidth="1"/>
    <col min="29" max="16384" width="10.28125" style="12" customWidth="1"/>
  </cols>
  <sheetData>
    <row r="1" spans="1:16" s="135" customFormat="1" ht="15.75" customHeight="1">
      <c r="A1" s="268" t="s">
        <v>162</v>
      </c>
      <c r="B1" s="268"/>
      <c r="C1" s="268"/>
      <c r="D1" s="16"/>
      <c r="E1" s="16"/>
      <c r="F1" s="269" t="s">
        <v>0</v>
      </c>
      <c r="G1" s="269"/>
      <c r="H1" s="269"/>
      <c r="I1" s="269"/>
      <c r="J1" s="269"/>
      <c r="K1" s="269"/>
      <c r="L1" s="16"/>
      <c r="M1" s="16"/>
      <c r="N1" s="16"/>
      <c r="O1" s="16"/>
      <c r="P1" s="134"/>
    </row>
    <row r="2" spans="1:16" s="135" customFormat="1" ht="15.75" customHeight="1">
      <c r="A2" s="136" t="s">
        <v>164</v>
      </c>
      <c r="B2" s="16"/>
      <c r="C2" s="16"/>
      <c r="D2" s="16"/>
      <c r="E2" s="16"/>
      <c r="F2" s="270" t="s">
        <v>163</v>
      </c>
      <c r="G2" s="270"/>
      <c r="H2" s="270"/>
      <c r="I2" s="270"/>
      <c r="J2" s="270"/>
      <c r="K2" s="270"/>
      <c r="L2" s="16"/>
      <c r="M2" s="16"/>
      <c r="N2" s="16"/>
      <c r="O2" s="16"/>
      <c r="P2" s="134"/>
    </row>
    <row r="3" spans="1:28" s="2" customFormat="1" ht="17.25" customHeight="1">
      <c r="A3" s="224" t="s">
        <v>148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6"/>
      <c r="N3" s="6"/>
      <c r="O3" s="6"/>
      <c r="P3" s="3"/>
      <c r="Q3" s="4"/>
      <c r="R3" s="4"/>
      <c r="Y3" s="5"/>
      <c r="Z3" s="5"/>
      <c r="AB3" s="7"/>
    </row>
    <row r="4" spans="1:28" s="2" customFormat="1" ht="17.25" customHeight="1">
      <c r="A4" s="224" t="s">
        <v>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6"/>
      <c r="N4" s="6"/>
      <c r="O4" s="6"/>
      <c r="P4" s="3"/>
      <c r="Q4" s="4"/>
      <c r="R4" s="4"/>
      <c r="V4" s="5"/>
      <c r="X4" s="5"/>
      <c r="Y4" s="5"/>
      <c r="Z4" s="5"/>
      <c r="AB4" s="5"/>
    </row>
    <row r="5" spans="1:25" s="2" customFormat="1" ht="13.5" customHeight="1">
      <c r="A5" s="271" t="s">
        <v>166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6"/>
      <c r="N5" s="6"/>
      <c r="O5" s="6"/>
      <c r="P5" s="3"/>
      <c r="Q5" s="4"/>
      <c r="R5" s="4"/>
      <c r="V5" s="5"/>
      <c r="X5" s="8"/>
      <c r="Y5" s="8"/>
    </row>
    <row r="6" spans="1:28" s="2" customFormat="1" ht="15" customHeight="1">
      <c r="A6" s="139"/>
      <c r="B6" s="139"/>
      <c r="C6" s="139"/>
      <c r="D6" s="139"/>
      <c r="E6" s="139"/>
      <c r="F6" s="139"/>
      <c r="G6" s="139"/>
      <c r="H6" s="139" t="s">
        <v>165</v>
      </c>
      <c r="I6" s="139"/>
      <c r="J6" s="139"/>
      <c r="K6" s="139"/>
      <c r="L6" s="139"/>
      <c r="M6" s="9"/>
      <c r="N6" s="9"/>
      <c r="O6" s="9"/>
      <c r="P6" s="3"/>
      <c r="Q6" s="4"/>
      <c r="R6" s="4"/>
      <c r="AB6" s="10"/>
    </row>
    <row r="7" spans="1:28" s="2" customFormat="1" ht="15" customHeight="1">
      <c r="A7" s="257" t="s">
        <v>160</v>
      </c>
      <c r="B7" s="257" t="s">
        <v>2</v>
      </c>
      <c r="C7" s="258" t="s">
        <v>3</v>
      </c>
      <c r="D7" s="259"/>
      <c r="E7" s="257" t="s">
        <v>4</v>
      </c>
      <c r="F7" s="260" t="s">
        <v>167</v>
      </c>
      <c r="G7" s="261"/>
      <c r="H7" s="262"/>
      <c r="I7" s="139"/>
      <c r="J7" s="139"/>
      <c r="K7" s="139"/>
      <c r="L7" s="139"/>
      <c r="M7" s="9"/>
      <c r="N7" s="9"/>
      <c r="O7" s="9"/>
      <c r="P7" s="3"/>
      <c r="Q7" s="4"/>
      <c r="R7" s="4"/>
      <c r="AB7" s="10"/>
    </row>
    <row r="8" spans="1:28" s="2" customFormat="1" ht="11.25" customHeight="1">
      <c r="A8" s="225"/>
      <c r="B8" s="225"/>
      <c r="C8" s="235"/>
      <c r="D8" s="236"/>
      <c r="E8" s="225"/>
      <c r="F8" s="272" t="s">
        <v>168</v>
      </c>
      <c r="G8" s="232" t="s">
        <v>169</v>
      </c>
      <c r="H8" s="226" t="s">
        <v>147</v>
      </c>
      <c r="I8" s="232" t="s">
        <v>144</v>
      </c>
      <c r="J8" s="232" t="s">
        <v>161</v>
      </c>
      <c r="K8" s="239" t="s">
        <v>5</v>
      </c>
      <c r="L8" s="242" t="s">
        <v>6</v>
      </c>
      <c r="M8" s="11"/>
      <c r="N8" s="11"/>
      <c r="O8" s="11"/>
      <c r="P8" s="3"/>
      <c r="Q8" s="4"/>
      <c r="R8" s="4"/>
      <c r="AB8" s="10"/>
    </row>
    <row r="9" spans="1:18" s="2" customFormat="1" ht="15" customHeight="1">
      <c r="A9" s="225"/>
      <c r="B9" s="225"/>
      <c r="C9" s="235"/>
      <c r="D9" s="236"/>
      <c r="E9" s="225"/>
      <c r="F9" s="273"/>
      <c r="G9" s="233"/>
      <c r="H9" s="227"/>
      <c r="I9" s="266"/>
      <c r="J9" s="233"/>
      <c r="K9" s="240"/>
      <c r="L9" s="233"/>
      <c r="M9" s="11"/>
      <c r="N9" s="11"/>
      <c r="O9" s="11"/>
      <c r="P9" s="3"/>
      <c r="Q9" s="12"/>
      <c r="R9" s="12"/>
    </row>
    <row r="10" spans="1:19" s="2" customFormat="1" ht="23.25" customHeight="1">
      <c r="A10" s="218"/>
      <c r="B10" s="218"/>
      <c r="C10" s="237"/>
      <c r="D10" s="238"/>
      <c r="E10" s="218"/>
      <c r="F10" s="274"/>
      <c r="G10" s="234"/>
      <c r="H10" s="228"/>
      <c r="I10" s="267"/>
      <c r="J10" s="234"/>
      <c r="K10" s="241"/>
      <c r="L10" s="234"/>
      <c r="M10" s="11"/>
      <c r="N10" s="11"/>
      <c r="O10" s="48">
        <v>120000000</v>
      </c>
      <c r="P10" s="52">
        <f>$O$10*R10/$Q$17</f>
        <v>24697986.57718121</v>
      </c>
      <c r="Q10" s="51" t="s">
        <v>59</v>
      </c>
      <c r="R10" s="49">
        <v>92</v>
      </c>
      <c r="S10" s="49"/>
    </row>
    <row r="11" spans="1:19" s="2" customFormat="1" ht="19.5" customHeight="1">
      <c r="A11" s="57"/>
      <c r="B11" s="102"/>
      <c r="C11" s="140"/>
      <c r="D11" s="140"/>
      <c r="E11" s="140"/>
      <c r="F11" s="141"/>
      <c r="G11" s="141"/>
      <c r="H11" s="142"/>
      <c r="I11" s="141"/>
      <c r="J11" s="141"/>
      <c r="K11" s="143"/>
      <c r="L11" s="144"/>
      <c r="M11" s="11"/>
      <c r="N11" s="11"/>
      <c r="O11" s="48"/>
      <c r="P11" s="52"/>
      <c r="Q11" s="51"/>
      <c r="R11" s="49"/>
      <c r="S11" s="49"/>
    </row>
    <row r="12" spans="1:24" ht="15" customHeight="1">
      <c r="A12" s="56" t="s">
        <v>7</v>
      </c>
      <c r="B12" s="229" t="s">
        <v>11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21"/>
      <c r="M12" s="13"/>
      <c r="N12" s="17"/>
      <c r="O12" s="50"/>
      <c r="P12" s="52">
        <f>$O$10*R12/$Q$17</f>
        <v>54765100.67114094</v>
      </c>
      <c r="Q12" s="51" t="s">
        <v>80</v>
      </c>
      <c r="R12" s="49">
        <v>204</v>
      </c>
      <c r="S12" s="49"/>
      <c r="U12" s="12" t="s">
        <v>110</v>
      </c>
      <c r="V12" s="12" t="s">
        <v>111</v>
      </c>
      <c r="W12" s="12">
        <v>54</v>
      </c>
      <c r="X12" s="53">
        <f>$P$12*W12/$W$17</f>
        <v>14568056.33616557</v>
      </c>
    </row>
    <row r="13" spans="1:24" ht="15" customHeight="1">
      <c r="A13" s="58">
        <v>1</v>
      </c>
      <c r="B13" s="95" t="s">
        <v>68</v>
      </c>
      <c r="C13" s="59" t="s">
        <v>67</v>
      </c>
      <c r="D13" s="60" t="s">
        <v>48</v>
      </c>
      <c r="E13" s="103" t="s">
        <v>79</v>
      </c>
      <c r="F13" s="61">
        <v>9.47</v>
      </c>
      <c r="G13" s="104" t="s">
        <v>146</v>
      </c>
      <c r="H13" s="104" t="str">
        <f aca="true" t="shared" si="0" ref="H13:H21">IF(F13&gt;=9,"Xuất sắc",IF(AND(F13&lt;9,F13&gt;=8),"Giỏi","Khá"))</f>
        <v>Xuất sắc</v>
      </c>
      <c r="I13" s="62">
        <v>19</v>
      </c>
      <c r="J13" s="105">
        <v>170000</v>
      </c>
      <c r="K13" s="106">
        <f aca="true" t="shared" si="1" ref="K13:K21">IF(F13&gt;=9,I13*J13+550000,IF(AND(F13&gt;=8,F13&lt;9),I13*J13+300000,I13*J13))</f>
        <v>3780000</v>
      </c>
      <c r="L13" s="107"/>
      <c r="M13" s="14"/>
      <c r="N13" s="15"/>
      <c r="O13" s="50"/>
      <c r="P13" s="52">
        <f>$O$10*R13/$Q$17</f>
        <v>24429530.20134228</v>
      </c>
      <c r="Q13" s="12" t="s">
        <v>141</v>
      </c>
      <c r="R13" s="12">
        <v>91</v>
      </c>
      <c r="S13" s="49"/>
      <c r="U13" s="12" t="s">
        <v>112</v>
      </c>
      <c r="W13" s="12">
        <v>64</v>
      </c>
      <c r="X13" s="53">
        <f>$P$12*W13/$W$17</f>
        <v>17265844.5465666</v>
      </c>
    </row>
    <row r="14" spans="1:24" ht="15" customHeight="1">
      <c r="A14" s="63">
        <v>2</v>
      </c>
      <c r="B14" s="96" t="s">
        <v>17</v>
      </c>
      <c r="C14" s="64" t="s">
        <v>18</v>
      </c>
      <c r="D14" s="65" t="s">
        <v>19</v>
      </c>
      <c r="E14" s="108" t="s">
        <v>79</v>
      </c>
      <c r="F14" s="66">
        <v>9.47</v>
      </c>
      <c r="G14" s="109" t="s">
        <v>146</v>
      </c>
      <c r="H14" s="109" t="str">
        <f t="shared" si="0"/>
        <v>Xuất sắc</v>
      </c>
      <c r="I14" s="67">
        <v>19</v>
      </c>
      <c r="J14" s="110">
        <v>170000</v>
      </c>
      <c r="K14" s="106">
        <f t="shared" si="1"/>
        <v>3780000</v>
      </c>
      <c r="L14" s="111"/>
      <c r="M14" s="14"/>
      <c r="N14" s="15"/>
      <c r="O14" s="50"/>
      <c r="P14" s="52"/>
      <c r="Q14" s="49"/>
      <c r="R14" s="49"/>
      <c r="S14" s="49"/>
      <c r="U14" s="12" t="s">
        <v>110</v>
      </c>
      <c r="V14" s="12" t="s">
        <v>114</v>
      </c>
      <c r="W14" s="12">
        <v>20</v>
      </c>
      <c r="X14" s="53">
        <f>$P$12*W14/$W$17</f>
        <v>5395576.420802062</v>
      </c>
    </row>
    <row r="15" spans="1:24" ht="15" customHeight="1">
      <c r="A15" s="63">
        <v>3</v>
      </c>
      <c r="B15" s="96" t="s">
        <v>62</v>
      </c>
      <c r="C15" s="64" t="s">
        <v>63</v>
      </c>
      <c r="D15" s="65" t="s">
        <v>61</v>
      </c>
      <c r="E15" s="108" t="s">
        <v>65</v>
      </c>
      <c r="F15" s="66">
        <v>9.37</v>
      </c>
      <c r="G15" s="109" t="s">
        <v>146</v>
      </c>
      <c r="H15" s="109" t="str">
        <f t="shared" si="0"/>
        <v>Xuất sắc</v>
      </c>
      <c r="I15" s="67">
        <v>19</v>
      </c>
      <c r="J15" s="110">
        <v>170000</v>
      </c>
      <c r="K15" s="106">
        <f t="shared" si="1"/>
        <v>3780000</v>
      </c>
      <c r="L15" s="112" t="s">
        <v>16</v>
      </c>
      <c r="M15" s="10"/>
      <c r="N15" s="10"/>
      <c r="O15" s="10"/>
      <c r="P15" s="52">
        <f>$O$10*R15/$Q$17</f>
        <v>5637583.89261745</v>
      </c>
      <c r="Q15" s="49" t="s">
        <v>124</v>
      </c>
      <c r="R15" s="49">
        <v>21</v>
      </c>
      <c r="U15" s="12" t="s">
        <v>110</v>
      </c>
      <c r="V15" s="12" t="s">
        <v>113</v>
      </c>
      <c r="W15" s="12">
        <v>16</v>
      </c>
      <c r="X15" s="53">
        <f>$P$12*W15/$W$17</f>
        <v>4316461.13664165</v>
      </c>
    </row>
    <row r="16" spans="1:18" ht="15" customHeight="1">
      <c r="A16" s="63">
        <v>4</v>
      </c>
      <c r="B16" s="96" t="s">
        <v>66</v>
      </c>
      <c r="C16" s="64" t="s">
        <v>67</v>
      </c>
      <c r="D16" s="65" t="s">
        <v>64</v>
      </c>
      <c r="E16" s="108" t="s">
        <v>79</v>
      </c>
      <c r="F16" s="66">
        <v>9.11</v>
      </c>
      <c r="G16" s="109" t="s">
        <v>146</v>
      </c>
      <c r="H16" s="109" t="str">
        <f t="shared" si="0"/>
        <v>Xuất sắc</v>
      </c>
      <c r="I16" s="67">
        <v>19</v>
      </c>
      <c r="J16" s="110">
        <v>170000</v>
      </c>
      <c r="K16" s="106">
        <f t="shared" si="1"/>
        <v>3780000</v>
      </c>
      <c r="L16" s="112" t="s">
        <v>16</v>
      </c>
      <c r="M16" s="10"/>
      <c r="N16" s="10"/>
      <c r="O16" s="10"/>
      <c r="P16" s="52">
        <f>$O$10*R16/$Q$17</f>
        <v>10469798.65771812</v>
      </c>
      <c r="Q16" s="54" t="s">
        <v>125</v>
      </c>
      <c r="R16" s="54">
        <v>39</v>
      </c>
    </row>
    <row r="17" spans="1:23" ht="15" customHeight="1">
      <c r="A17" s="63">
        <v>5</v>
      </c>
      <c r="B17" s="96" t="s">
        <v>21</v>
      </c>
      <c r="C17" s="64" t="s">
        <v>22</v>
      </c>
      <c r="D17" s="65" t="s">
        <v>23</v>
      </c>
      <c r="E17" s="108" t="s">
        <v>79</v>
      </c>
      <c r="F17" s="66">
        <v>9.05</v>
      </c>
      <c r="G17" s="109" t="s">
        <v>146</v>
      </c>
      <c r="H17" s="109" t="str">
        <f t="shared" si="0"/>
        <v>Xuất sắc</v>
      </c>
      <c r="I17" s="67">
        <v>19</v>
      </c>
      <c r="J17" s="110">
        <v>170000</v>
      </c>
      <c r="K17" s="106">
        <f t="shared" si="1"/>
        <v>3780000</v>
      </c>
      <c r="L17" s="112" t="s">
        <v>16</v>
      </c>
      <c r="M17" s="10"/>
      <c r="N17" s="10"/>
      <c r="O17" s="10"/>
      <c r="Q17" s="12">
        <f>SUM(R10:R16)</f>
        <v>447</v>
      </c>
      <c r="W17" s="12">
        <f>203</f>
        <v>203</v>
      </c>
    </row>
    <row r="18" spans="1:15" ht="15" customHeight="1">
      <c r="A18" s="63">
        <v>6</v>
      </c>
      <c r="B18" s="96" t="s">
        <v>70</v>
      </c>
      <c r="C18" s="64" t="s">
        <v>71</v>
      </c>
      <c r="D18" s="65" t="s">
        <v>72</v>
      </c>
      <c r="E18" s="108" t="s">
        <v>79</v>
      </c>
      <c r="F18" s="66">
        <v>9</v>
      </c>
      <c r="G18" s="109" t="s">
        <v>146</v>
      </c>
      <c r="H18" s="109" t="str">
        <f t="shared" si="0"/>
        <v>Xuất sắc</v>
      </c>
      <c r="I18" s="67">
        <v>19</v>
      </c>
      <c r="J18" s="110">
        <v>170000</v>
      </c>
      <c r="K18" s="106">
        <f t="shared" si="1"/>
        <v>3780000</v>
      </c>
      <c r="L18" s="112"/>
      <c r="M18" s="10"/>
      <c r="N18" s="10"/>
      <c r="O18" s="10"/>
    </row>
    <row r="19" spans="1:15" ht="14.25" customHeight="1">
      <c r="A19" s="63">
        <v>7</v>
      </c>
      <c r="B19" s="96" t="s">
        <v>73</v>
      </c>
      <c r="C19" s="64" t="s">
        <v>74</v>
      </c>
      <c r="D19" s="65" t="s">
        <v>75</v>
      </c>
      <c r="E19" s="108" t="s">
        <v>79</v>
      </c>
      <c r="F19" s="66">
        <v>8.84</v>
      </c>
      <c r="G19" s="109" t="s">
        <v>145</v>
      </c>
      <c r="H19" s="109" t="str">
        <f t="shared" si="0"/>
        <v>Giỏi</v>
      </c>
      <c r="I19" s="67">
        <v>19</v>
      </c>
      <c r="J19" s="110">
        <v>170000</v>
      </c>
      <c r="K19" s="106">
        <f t="shared" si="1"/>
        <v>3530000</v>
      </c>
      <c r="L19" s="112"/>
      <c r="M19" s="10"/>
      <c r="N19" s="10"/>
      <c r="O19" s="10"/>
    </row>
    <row r="20" spans="1:15" ht="15" customHeight="1">
      <c r="A20" s="63">
        <v>8</v>
      </c>
      <c r="B20" s="96" t="s">
        <v>77</v>
      </c>
      <c r="C20" s="64" t="s">
        <v>24</v>
      </c>
      <c r="D20" s="65" t="s">
        <v>78</v>
      </c>
      <c r="E20" s="108" t="s">
        <v>79</v>
      </c>
      <c r="F20" s="66">
        <v>8.79</v>
      </c>
      <c r="G20" s="109" t="s">
        <v>145</v>
      </c>
      <c r="H20" s="109" t="str">
        <f t="shared" si="0"/>
        <v>Giỏi</v>
      </c>
      <c r="I20" s="67">
        <v>19</v>
      </c>
      <c r="J20" s="110">
        <v>170000</v>
      </c>
      <c r="K20" s="106">
        <f t="shared" si="1"/>
        <v>3530000</v>
      </c>
      <c r="L20" s="112"/>
      <c r="M20" s="10"/>
      <c r="N20" s="10"/>
      <c r="O20" s="10"/>
    </row>
    <row r="21" spans="1:15" ht="15" customHeight="1">
      <c r="A21" s="68">
        <v>9</v>
      </c>
      <c r="B21" s="97" t="s">
        <v>14</v>
      </c>
      <c r="C21" s="69" t="s">
        <v>8</v>
      </c>
      <c r="D21" s="70" t="s">
        <v>15</v>
      </c>
      <c r="E21" s="113" t="s">
        <v>13</v>
      </c>
      <c r="F21" s="71">
        <v>8.75</v>
      </c>
      <c r="G21" s="114" t="s">
        <v>145</v>
      </c>
      <c r="H21" s="114" t="str">
        <f t="shared" si="0"/>
        <v>Giỏi</v>
      </c>
      <c r="I21" s="72">
        <v>20</v>
      </c>
      <c r="J21" s="115">
        <v>170000</v>
      </c>
      <c r="K21" s="106">
        <f t="shared" si="1"/>
        <v>3700000</v>
      </c>
      <c r="L21" s="116"/>
      <c r="M21" s="10"/>
      <c r="N21" s="10"/>
      <c r="O21" s="10"/>
    </row>
    <row r="22" spans="1:15" ht="13.5" customHeight="1">
      <c r="A22" s="55"/>
      <c r="B22" s="222" t="s">
        <v>10</v>
      </c>
      <c r="C22" s="222"/>
      <c r="D22" s="222"/>
      <c r="E22" s="222"/>
      <c r="F22" s="222"/>
      <c r="G22" s="222"/>
      <c r="H22" s="222"/>
      <c r="I22" s="222"/>
      <c r="J22" s="222"/>
      <c r="K22" s="73">
        <f>SUM(K13:K21)</f>
        <v>33440000</v>
      </c>
      <c r="L22" s="117"/>
      <c r="M22" s="18"/>
      <c r="N22" s="18"/>
      <c r="O22" s="18"/>
    </row>
    <row r="23" spans="1:16" ht="15" customHeight="1">
      <c r="A23" s="101" t="s">
        <v>140</v>
      </c>
      <c r="B23" s="223" t="s">
        <v>26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19"/>
      <c r="N23" s="19"/>
      <c r="O23" s="19"/>
      <c r="P23" s="12"/>
    </row>
    <row r="24" spans="1:16" ht="15" customHeight="1">
      <c r="A24" s="58">
        <v>1</v>
      </c>
      <c r="B24" s="95" t="s">
        <v>107</v>
      </c>
      <c r="C24" s="59" t="s">
        <v>108</v>
      </c>
      <c r="D24" s="60" t="s">
        <v>109</v>
      </c>
      <c r="E24" s="103" t="s">
        <v>151</v>
      </c>
      <c r="F24" s="61">
        <v>8.8</v>
      </c>
      <c r="G24" s="118" t="s">
        <v>145</v>
      </c>
      <c r="H24" s="104" t="str">
        <f aca="true" t="shared" si="2" ref="H24:H41">IF(F24&gt;=9,"Xuất sắc",IF(AND(F24&lt;9,F24&gt;=8),"Giỏi","Khá"))</f>
        <v>Giỏi</v>
      </c>
      <c r="I24" s="62">
        <v>15</v>
      </c>
      <c r="J24" s="119">
        <v>170000</v>
      </c>
      <c r="K24" s="106">
        <f aca="true" t="shared" si="3" ref="K24:K41">IF(F24&gt;=9,I24*J24+550000,IF(AND(F24&gt;=8,F24&lt;9),I24*J24+300000,I24*J24))</f>
        <v>2850000</v>
      </c>
      <c r="L24" s="120" t="s">
        <v>16</v>
      </c>
      <c r="M24" s="10"/>
      <c r="N24" s="10"/>
      <c r="O24" s="10"/>
      <c r="P24" s="12"/>
    </row>
    <row r="25" spans="1:16" ht="15" customHeight="1">
      <c r="A25" s="63">
        <v>2</v>
      </c>
      <c r="B25" s="96" t="s">
        <v>102</v>
      </c>
      <c r="C25" s="64" t="s">
        <v>103</v>
      </c>
      <c r="D25" s="65" t="s">
        <v>104</v>
      </c>
      <c r="E25" s="108" t="s">
        <v>149</v>
      </c>
      <c r="F25" s="66">
        <v>8.71</v>
      </c>
      <c r="G25" s="121" t="s">
        <v>145</v>
      </c>
      <c r="H25" s="109" t="str">
        <f t="shared" si="2"/>
        <v>Giỏi</v>
      </c>
      <c r="I25" s="67">
        <v>17</v>
      </c>
      <c r="J25" s="122">
        <v>170000</v>
      </c>
      <c r="K25" s="106">
        <f t="shared" si="3"/>
        <v>3190000</v>
      </c>
      <c r="L25" s="112" t="s">
        <v>16</v>
      </c>
      <c r="M25" s="10"/>
      <c r="N25" s="10"/>
      <c r="O25" s="10"/>
      <c r="P25" s="12"/>
    </row>
    <row r="26" spans="1:16" ht="15" customHeight="1">
      <c r="A26" s="63">
        <v>3</v>
      </c>
      <c r="B26" s="96" t="s">
        <v>33</v>
      </c>
      <c r="C26" s="64" t="s">
        <v>34</v>
      </c>
      <c r="D26" s="65" t="s">
        <v>12</v>
      </c>
      <c r="E26" s="108" t="s">
        <v>150</v>
      </c>
      <c r="F26" s="66">
        <v>8.6</v>
      </c>
      <c r="G26" s="121" t="s">
        <v>145</v>
      </c>
      <c r="H26" s="109" t="str">
        <f t="shared" si="2"/>
        <v>Giỏi</v>
      </c>
      <c r="I26" s="67">
        <v>15</v>
      </c>
      <c r="J26" s="122">
        <v>170000</v>
      </c>
      <c r="K26" s="106">
        <f t="shared" si="3"/>
        <v>2850000</v>
      </c>
      <c r="L26" s="112" t="s">
        <v>16</v>
      </c>
      <c r="M26" s="10"/>
      <c r="N26" s="10"/>
      <c r="O26" s="10"/>
      <c r="P26" s="12"/>
    </row>
    <row r="27" spans="1:16" ht="15" customHeight="1">
      <c r="A27" s="63">
        <v>4</v>
      </c>
      <c r="B27" s="96" t="s">
        <v>41</v>
      </c>
      <c r="C27" s="64" t="s">
        <v>9</v>
      </c>
      <c r="D27" s="65" t="s">
        <v>42</v>
      </c>
      <c r="E27" s="108" t="s">
        <v>152</v>
      </c>
      <c r="F27" s="66">
        <v>8.53</v>
      </c>
      <c r="G27" s="121" t="s">
        <v>145</v>
      </c>
      <c r="H27" s="109" t="str">
        <f t="shared" si="2"/>
        <v>Giỏi</v>
      </c>
      <c r="I27" s="67">
        <v>15</v>
      </c>
      <c r="J27" s="122">
        <v>170000</v>
      </c>
      <c r="K27" s="106">
        <f t="shared" si="3"/>
        <v>2850000</v>
      </c>
      <c r="L27" s="112" t="s">
        <v>16</v>
      </c>
      <c r="M27" s="10"/>
      <c r="N27" s="10"/>
      <c r="O27" s="10"/>
      <c r="P27" s="12"/>
    </row>
    <row r="28" spans="1:16" ht="15" customHeight="1">
      <c r="A28" s="63">
        <v>5</v>
      </c>
      <c r="B28" s="96" t="s">
        <v>105</v>
      </c>
      <c r="C28" s="64" t="s">
        <v>106</v>
      </c>
      <c r="D28" s="65" t="s">
        <v>76</v>
      </c>
      <c r="E28" s="108" t="s">
        <v>151</v>
      </c>
      <c r="F28" s="66">
        <v>8.53</v>
      </c>
      <c r="G28" s="121" t="s">
        <v>145</v>
      </c>
      <c r="H28" s="109" t="str">
        <f t="shared" si="2"/>
        <v>Giỏi</v>
      </c>
      <c r="I28" s="67">
        <v>17</v>
      </c>
      <c r="J28" s="122">
        <v>170000</v>
      </c>
      <c r="K28" s="106">
        <f t="shared" si="3"/>
        <v>3190000</v>
      </c>
      <c r="L28" s="112" t="s">
        <v>16</v>
      </c>
      <c r="M28" s="10"/>
      <c r="N28" s="10"/>
      <c r="O28" s="10"/>
      <c r="P28" s="12"/>
    </row>
    <row r="29" spans="1:16" ht="15" customHeight="1">
      <c r="A29" s="63">
        <v>6</v>
      </c>
      <c r="B29" s="96" t="s">
        <v>84</v>
      </c>
      <c r="C29" s="64" t="s">
        <v>85</v>
      </c>
      <c r="D29" s="65" t="s">
        <v>29</v>
      </c>
      <c r="E29" s="108" t="s">
        <v>89</v>
      </c>
      <c r="F29" s="66">
        <v>8.5</v>
      </c>
      <c r="G29" s="121" t="s">
        <v>145</v>
      </c>
      <c r="H29" s="109" t="str">
        <f t="shared" si="2"/>
        <v>Giỏi</v>
      </c>
      <c r="I29" s="67">
        <v>16</v>
      </c>
      <c r="J29" s="122">
        <v>170000</v>
      </c>
      <c r="K29" s="106">
        <f t="shared" si="3"/>
        <v>3020000</v>
      </c>
      <c r="L29" s="112" t="s">
        <v>16</v>
      </c>
      <c r="M29" s="10"/>
      <c r="N29" s="10"/>
      <c r="O29" s="10"/>
      <c r="P29" s="12"/>
    </row>
    <row r="30" spans="1:16" ht="15" customHeight="1">
      <c r="A30" s="63">
        <v>7</v>
      </c>
      <c r="B30" s="96" t="s">
        <v>27</v>
      </c>
      <c r="C30" s="64" t="s">
        <v>28</v>
      </c>
      <c r="D30" s="65" t="s">
        <v>29</v>
      </c>
      <c r="E30" s="108" t="s">
        <v>89</v>
      </c>
      <c r="F30" s="66">
        <v>8.5</v>
      </c>
      <c r="G30" s="121" t="s">
        <v>145</v>
      </c>
      <c r="H30" s="109" t="str">
        <f t="shared" si="2"/>
        <v>Giỏi</v>
      </c>
      <c r="I30" s="67">
        <v>16</v>
      </c>
      <c r="J30" s="122">
        <v>170000</v>
      </c>
      <c r="K30" s="106">
        <f t="shared" si="3"/>
        <v>3020000</v>
      </c>
      <c r="L30" s="112" t="s">
        <v>16</v>
      </c>
      <c r="M30" s="10"/>
      <c r="N30" s="10"/>
      <c r="O30" s="10"/>
      <c r="P30" s="12"/>
    </row>
    <row r="31" spans="1:16" ht="15" customHeight="1">
      <c r="A31" s="63">
        <v>8</v>
      </c>
      <c r="B31" s="96" t="s">
        <v>92</v>
      </c>
      <c r="C31" s="64" t="s">
        <v>93</v>
      </c>
      <c r="D31" s="65" t="s">
        <v>69</v>
      </c>
      <c r="E31" s="108" t="s">
        <v>152</v>
      </c>
      <c r="F31" s="66">
        <v>8.4</v>
      </c>
      <c r="G31" s="121" t="s">
        <v>145</v>
      </c>
      <c r="H31" s="109" t="str">
        <f t="shared" si="2"/>
        <v>Giỏi</v>
      </c>
      <c r="I31" s="67">
        <v>15</v>
      </c>
      <c r="J31" s="122">
        <v>170000</v>
      </c>
      <c r="K31" s="106">
        <f t="shared" si="3"/>
        <v>2850000</v>
      </c>
      <c r="L31" s="112" t="s">
        <v>16</v>
      </c>
      <c r="M31" s="10"/>
      <c r="N31" s="10"/>
      <c r="O31" s="10"/>
      <c r="P31" s="12"/>
    </row>
    <row r="32" spans="1:16" ht="15" customHeight="1">
      <c r="A32" s="63">
        <v>9</v>
      </c>
      <c r="B32" s="96" t="s">
        <v>86</v>
      </c>
      <c r="C32" s="64" t="s">
        <v>9</v>
      </c>
      <c r="D32" s="65" t="s">
        <v>87</v>
      </c>
      <c r="E32" s="108" t="s">
        <v>89</v>
      </c>
      <c r="F32" s="66">
        <v>8.38</v>
      </c>
      <c r="G32" s="121" t="s">
        <v>145</v>
      </c>
      <c r="H32" s="109" t="str">
        <f t="shared" si="2"/>
        <v>Giỏi</v>
      </c>
      <c r="I32" s="67">
        <v>16</v>
      </c>
      <c r="J32" s="122">
        <v>170000</v>
      </c>
      <c r="K32" s="106">
        <f t="shared" si="3"/>
        <v>3020000</v>
      </c>
      <c r="L32" s="112"/>
      <c r="M32" s="10"/>
      <c r="N32" s="10"/>
      <c r="O32" s="10"/>
      <c r="P32" s="12"/>
    </row>
    <row r="33" spans="1:16" ht="15" customHeight="1">
      <c r="A33" s="63">
        <v>10</v>
      </c>
      <c r="B33" s="96" t="s">
        <v>43</v>
      </c>
      <c r="C33" s="64" t="s">
        <v>44</v>
      </c>
      <c r="D33" s="65" t="s">
        <v>45</v>
      </c>
      <c r="E33" s="108" t="s">
        <v>149</v>
      </c>
      <c r="F33" s="66">
        <v>8.35</v>
      </c>
      <c r="G33" s="121" t="s">
        <v>145</v>
      </c>
      <c r="H33" s="109" t="str">
        <f t="shared" si="2"/>
        <v>Giỏi</v>
      </c>
      <c r="I33" s="67">
        <v>17</v>
      </c>
      <c r="J33" s="122">
        <v>170000</v>
      </c>
      <c r="K33" s="106">
        <f t="shared" si="3"/>
        <v>3190000</v>
      </c>
      <c r="L33" s="112"/>
      <c r="N33" s="10"/>
      <c r="O33" s="10"/>
      <c r="P33" s="12"/>
    </row>
    <row r="34" spans="1:16" ht="15" customHeight="1">
      <c r="A34" s="63">
        <v>11</v>
      </c>
      <c r="B34" s="96" t="s">
        <v>30</v>
      </c>
      <c r="C34" s="64" t="s">
        <v>31</v>
      </c>
      <c r="D34" s="65" t="s">
        <v>32</v>
      </c>
      <c r="E34" s="108" t="s">
        <v>149</v>
      </c>
      <c r="F34" s="66">
        <v>8.35</v>
      </c>
      <c r="G34" s="121" t="s">
        <v>145</v>
      </c>
      <c r="H34" s="109" t="str">
        <f t="shared" si="2"/>
        <v>Giỏi</v>
      </c>
      <c r="I34" s="67">
        <v>17</v>
      </c>
      <c r="J34" s="122">
        <v>170000</v>
      </c>
      <c r="K34" s="106">
        <f t="shared" si="3"/>
        <v>3190000</v>
      </c>
      <c r="L34" s="112"/>
      <c r="M34" s="10"/>
      <c r="N34" s="10"/>
      <c r="O34" s="10"/>
      <c r="P34" s="12"/>
    </row>
    <row r="35" spans="1:16" ht="15" customHeight="1">
      <c r="A35" s="63">
        <v>12</v>
      </c>
      <c r="B35" s="96" t="s">
        <v>82</v>
      </c>
      <c r="C35" s="64" t="s">
        <v>83</v>
      </c>
      <c r="D35" s="65" t="s">
        <v>60</v>
      </c>
      <c r="E35" s="108" t="s">
        <v>89</v>
      </c>
      <c r="F35" s="66">
        <v>8.25</v>
      </c>
      <c r="G35" s="121" t="s">
        <v>145</v>
      </c>
      <c r="H35" s="109" t="str">
        <f t="shared" si="2"/>
        <v>Giỏi</v>
      </c>
      <c r="I35" s="67">
        <v>16</v>
      </c>
      <c r="J35" s="122">
        <v>170000</v>
      </c>
      <c r="K35" s="106">
        <f t="shared" si="3"/>
        <v>3020000</v>
      </c>
      <c r="L35" s="112"/>
      <c r="M35" s="10"/>
      <c r="N35" s="10"/>
      <c r="O35" s="10"/>
      <c r="P35" s="12"/>
    </row>
    <row r="36" spans="1:16" ht="15" customHeight="1">
      <c r="A36" s="63">
        <v>13</v>
      </c>
      <c r="B36" s="96" t="s">
        <v>94</v>
      </c>
      <c r="C36" s="64" t="s">
        <v>36</v>
      </c>
      <c r="D36" s="65" t="s">
        <v>95</v>
      </c>
      <c r="E36" s="108" t="s">
        <v>152</v>
      </c>
      <c r="F36" s="66">
        <v>8.24</v>
      </c>
      <c r="G36" s="121" t="s">
        <v>145</v>
      </c>
      <c r="H36" s="109" t="str">
        <f t="shared" si="2"/>
        <v>Giỏi</v>
      </c>
      <c r="I36" s="67">
        <v>17</v>
      </c>
      <c r="J36" s="122">
        <v>170000</v>
      </c>
      <c r="K36" s="106">
        <f t="shared" si="3"/>
        <v>3190000</v>
      </c>
      <c r="L36" s="112"/>
      <c r="M36" s="10"/>
      <c r="N36" s="10"/>
      <c r="O36" s="10"/>
      <c r="P36" s="12"/>
    </row>
    <row r="37" spans="1:16" ht="15" customHeight="1">
      <c r="A37" s="63">
        <v>14</v>
      </c>
      <c r="B37" s="96" t="s">
        <v>96</v>
      </c>
      <c r="C37" s="64" t="s">
        <v>97</v>
      </c>
      <c r="D37" s="65" t="s">
        <v>98</v>
      </c>
      <c r="E37" s="108" t="s">
        <v>149</v>
      </c>
      <c r="F37" s="66">
        <v>8.24</v>
      </c>
      <c r="G37" s="121" t="s">
        <v>145</v>
      </c>
      <c r="H37" s="109" t="str">
        <f t="shared" si="2"/>
        <v>Giỏi</v>
      </c>
      <c r="I37" s="67">
        <v>17</v>
      </c>
      <c r="J37" s="122">
        <v>170000</v>
      </c>
      <c r="K37" s="106">
        <f t="shared" si="3"/>
        <v>3190000</v>
      </c>
      <c r="L37" s="112"/>
      <c r="M37" s="10"/>
      <c r="N37" s="10"/>
      <c r="O37" s="10"/>
      <c r="P37" s="12"/>
    </row>
    <row r="38" spans="1:16" ht="15" customHeight="1">
      <c r="A38" s="63">
        <v>15</v>
      </c>
      <c r="B38" s="96" t="s">
        <v>38</v>
      </c>
      <c r="C38" s="64" t="s">
        <v>39</v>
      </c>
      <c r="D38" s="65" t="s">
        <v>40</v>
      </c>
      <c r="E38" s="108" t="s">
        <v>149</v>
      </c>
      <c r="F38" s="66">
        <v>8.24</v>
      </c>
      <c r="G38" s="121" t="s">
        <v>145</v>
      </c>
      <c r="H38" s="109" t="str">
        <f t="shared" si="2"/>
        <v>Giỏi</v>
      </c>
      <c r="I38" s="67">
        <v>17</v>
      </c>
      <c r="J38" s="122">
        <v>170000</v>
      </c>
      <c r="K38" s="106">
        <f t="shared" si="3"/>
        <v>3190000</v>
      </c>
      <c r="L38" s="112"/>
      <c r="M38" s="10"/>
      <c r="N38" s="10"/>
      <c r="O38" s="10"/>
      <c r="P38" s="12"/>
    </row>
    <row r="39" spans="1:16" ht="15" customHeight="1">
      <c r="A39" s="63">
        <v>16</v>
      </c>
      <c r="B39" s="96" t="s">
        <v>99</v>
      </c>
      <c r="C39" s="64" t="s">
        <v>100</v>
      </c>
      <c r="D39" s="65" t="s">
        <v>101</v>
      </c>
      <c r="E39" s="108" t="s">
        <v>149</v>
      </c>
      <c r="F39" s="66">
        <v>8.24</v>
      </c>
      <c r="G39" s="121" t="s">
        <v>145</v>
      </c>
      <c r="H39" s="109" t="str">
        <f t="shared" si="2"/>
        <v>Giỏi</v>
      </c>
      <c r="I39" s="67">
        <v>17</v>
      </c>
      <c r="J39" s="122">
        <v>170000</v>
      </c>
      <c r="K39" s="106">
        <f t="shared" si="3"/>
        <v>3190000</v>
      </c>
      <c r="L39" s="112"/>
      <c r="M39" s="10"/>
      <c r="N39" s="10"/>
      <c r="O39" s="10"/>
      <c r="P39" s="12"/>
    </row>
    <row r="40" spans="1:16" ht="15" customHeight="1">
      <c r="A40" s="63">
        <v>17</v>
      </c>
      <c r="B40" s="96" t="s">
        <v>35</v>
      </c>
      <c r="C40" s="64" t="s">
        <v>36</v>
      </c>
      <c r="D40" s="65" t="s">
        <v>37</v>
      </c>
      <c r="E40" s="108" t="s">
        <v>150</v>
      </c>
      <c r="F40" s="66">
        <v>8.2</v>
      </c>
      <c r="G40" s="121" t="s">
        <v>145</v>
      </c>
      <c r="H40" s="109" t="str">
        <f t="shared" si="2"/>
        <v>Giỏi</v>
      </c>
      <c r="I40" s="67">
        <v>15</v>
      </c>
      <c r="J40" s="122">
        <v>170000</v>
      </c>
      <c r="K40" s="106">
        <f t="shared" si="3"/>
        <v>2850000</v>
      </c>
      <c r="L40" s="112"/>
      <c r="M40" s="10"/>
      <c r="N40" s="10"/>
      <c r="O40" s="10"/>
      <c r="P40" s="12"/>
    </row>
    <row r="41" spans="1:16" ht="15" customHeight="1">
      <c r="A41" s="68">
        <v>18</v>
      </c>
      <c r="B41" s="97" t="s">
        <v>90</v>
      </c>
      <c r="C41" s="69" t="s">
        <v>91</v>
      </c>
      <c r="D41" s="70" t="s">
        <v>64</v>
      </c>
      <c r="E41" s="113" t="s">
        <v>152</v>
      </c>
      <c r="F41" s="71">
        <v>8.2</v>
      </c>
      <c r="G41" s="123" t="s">
        <v>145</v>
      </c>
      <c r="H41" s="114" t="str">
        <f t="shared" si="2"/>
        <v>Giỏi</v>
      </c>
      <c r="I41" s="72">
        <v>15</v>
      </c>
      <c r="J41" s="124">
        <v>170000</v>
      </c>
      <c r="K41" s="106">
        <f t="shared" si="3"/>
        <v>2850000</v>
      </c>
      <c r="L41" s="116"/>
      <c r="M41" s="10"/>
      <c r="N41" s="10"/>
      <c r="O41" s="10"/>
      <c r="P41" s="12"/>
    </row>
    <row r="42" spans="1:15" ht="12" customHeight="1">
      <c r="A42" s="74"/>
      <c r="B42" s="263" t="s">
        <v>10</v>
      </c>
      <c r="C42" s="264"/>
      <c r="D42" s="264"/>
      <c r="E42" s="264"/>
      <c r="F42" s="264"/>
      <c r="G42" s="264"/>
      <c r="H42" s="264"/>
      <c r="I42" s="264"/>
      <c r="J42" s="265"/>
      <c r="K42" s="125">
        <f>SUM(K24:K41)</f>
        <v>54700000</v>
      </c>
      <c r="L42" s="75"/>
      <c r="M42" s="10"/>
      <c r="N42" s="10"/>
      <c r="O42" s="10"/>
    </row>
    <row r="43" spans="1:15" ht="15" customHeight="1">
      <c r="A43" s="126" t="s">
        <v>25</v>
      </c>
      <c r="B43" s="254" t="s">
        <v>47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6"/>
      <c r="M43" s="20"/>
      <c r="N43" s="20"/>
      <c r="O43" s="20"/>
    </row>
    <row r="44" spans="1:16" ht="15" customHeight="1">
      <c r="A44" s="58">
        <v>1</v>
      </c>
      <c r="B44" s="98" t="s">
        <v>116</v>
      </c>
      <c r="C44" s="76" t="s">
        <v>9</v>
      </c>
      <c r="D44" s="77" t="s">
        <v>117</v>
      </c>
      <c r="E44" s="107" t="s">
        <v>153</v>
      </c>
      <c r="F44" s="78">
        <v>7.93</v>
      </c>
      <c r="G44" s="79" t="s">
        <v>145</v>
      </c>
      <c r="H44" s="104" t="str">
        <f>IF(F44&gt;=9,"Xuất sắc",IF(AND(F44&lt;9,F44&gt;=8),"Giỏi","Khá"))</f>
        <v>Khá</v>
      </c>
      <c r="I44" s="80">
        <v>15</v>
      </c>
      <c r="J44" s="119">
        <v>170000</v>
      </c>
      <c r="K44" s="106">
        <f>IF(F44&gt;=9,I44*J44+550000,IF(AND(F44&gt;=8,F44&lt;9),I44*J44+300000,I44*J44))</f>
        <v>2550000</v>
      </c>
      <c r="L44" s="81" t="s">
        <v>16</v>
      </c>
      <c r="M44" s="10"/>
      <c r="N44" s="10"/>
      <c r="O44" s="10"/>
      <c r="P44" s="16"/>
    </row>
    <row r="45" spans="1:15" ht="15" customHeight="1">
      <c r="A45" s="63">
        <v>2</v>
      </c>
      <c r="B45" s="99" t="s">
        <v>120</v>
      </c>
      <c r="C45" s="82" t="s">
        <v>121</v>
      </c>
      <c r="D45" s="65" t="s">
        <v>122</v>
      </c>
      <c r="E45" s="111" t="s">
        <v>123</v>
      </c>
      <c r="F45" s="83">
        <v>7.53</v>
      </c>
      <c r="G45" s="84" t="s">
        <v>145</v>
      </c>
      <c r="H45" s="109" t="str">
        <f>IF(F45&gt;=9,"Xuất sắc",IF(AND(F45&lt;9,F45&gt;=8),"Giỏi","Khá"))</f>
        <v>Khá</v>
      </c>
      <c r="I45" s="85">
        <v>15</v>
      </c>
      <c r="J45" s="122">
        <v>170000</v>
      </c>
      <c r="K45" s="106">
        <f>IF(F45&gt;=9,I45*J45+550000,IF(AND(F45&gt;=8,F45&lt;9),I45*J45+300000,I45*J45))</f>
        <v>2550000</v>
      </c>
      <c r="L45" s="86" t="s">
        <v>16</v>
      </c>
      <c r="M45" s="10"/>
      <c r="N45" s="10"/>
      <c r="O45" s="10"/>
    </row>
    <row r="46" spans="1:15" ht="15" customHeight="1">
      <c r="A46" s="63">
        <v>3</v>
      </c>
      <c r="B46" s="99" t="s">
        <v>118</v>
      </c>
      <c r="C46" s="82" t="s">
        <v>81</v>
      </c>
      <c r="D46" s="65" t="s">
        <v>119</v>
      </c>
      <c r="E46" s="111" t="s">
        <v>154</v>
      </c>
      <c r="F46" s="83">
        <v>7.43</v>
      </c>
      <c r="G46" s="84" t="s">
        <v>145</v>
      </c>
      <c r="H46" s="109" t="str">
        <f>IF(F46&gt;=9,"Xuất sắc",IF(AND(F46&lt;9,F46&gt;=8),"Giỏi","Khá"))</f>
        <v>Khá</v>
      </c>
      <c r="I46" s="85">
        <v>14</v>
      </c>
      <c r="J46" s="122">
        <v>170000</v>
      </c>
      <c r="K46" s="106">
        <f>IF(F46&gt;=9,I46*J46+550000,IF(AND(F46&gt;=8,F46&lt;9),I46*J46+300000,I46*J46))</f>
        <v>2380000</v>
      </c>
      <c r="L46" s="86" t="s">
        <v>16</v>
      </c>
      <c r="M46" s="10"/>
      <c r="N46" s="10"/>
      <c r="O46" s="10"/>
    </row>
    <row r="47" spans="1:15" ht="15" customHeight="1">
      <c r="A47" s="63">
        <v>4</v>
      </c>
      <c r="B47" s="99" t="s">
        <v>115</v>
      </c>
      <c r="C47" s="82" t="s">
        <v>88</v>
      </c>
      <c r="D47" s="65" t="s">
        <v>20</v>
      </c>
      <c r="E47" s="111" t="s">
        <v>153</v>
      </c>
      <c r="F47" s="83">
        <v>7.4</v>
      </c>
      <c r="G47" s="84" t="s">
        <v>145</v>
      </c>
      <c r="H47" s="109" t="str">
        <f>IF(F47&gt;=9,"Xuất sắc",IF(AND(F47&lt;9,F47&gt;=8),"Giỏi","Khá"))</f>
        <v>Khá</v>
      </c>
      <c r="I47" s="85">
        <v>15</v>
      </c>
      <c r="J47" s="122">
        <v>170000</v>
      </c>
      <c r="K47" s="106">
        <f>IF(F47&gt;=9,I47*J47+550000,IF(AND(F47&gt;=8,F47&lt;9),I47*J47+300000,I47*J47))</f>
        <v>2550000</v>
      </c>
      <c r="L47" s="86" t="s">
        <v>16</v>
      </c>
      <c r="M47" s="10"/>
      <c r="N47" s="10"/>
      <c r="O47" s="10"/>
    </row>
    <row r="48" spans="1:15" ht="15" customHeight="1">
      <c r="A48" s="68">
        <v>5</v>
      </c>
      <c r="B48" s="100" t="s">
        <v>137</v>
      </c>
      <c r="C48" s="87" t="s">
        <v>138</v>
      </c>
      <c r="D48" s="70" t="s">
        <v>139</v>
      </c>
      <c r="E48" s="127" t="s">
        <v>159</v>
      </c>
      <c r="F48" s="88">
        <v>7.31</v>
      </c>
      <c r="G48" s="89" t="s">
        <v>145</v>
      </c>
      <c r="H48" s="114" t="str">
        <f>IF(F48&gt;=9,"Xuất sắc",IF(AND(F48&lt;9,F48&gt;=8),"Giỏi","Khá"))</f>
        <v>Khá</v>
      </c>
      <c r="I48" s="90">
        <v>16</v>
      </c>
      <c r="J48" s="124">
        <v>170000</v>
      </c>
      <c r="K48" s="106">
        <f>IF(F48&gt;=9,I48*J48+550000,IF(AND(F48&gt;=8,F48&lt;9),I48*J48+300000,I48*J48))</f>
        <v>2720000</v>
      </c>
      <c r="L48" s="91"/>
      <c r="M48" s="10"/>
      <c r="N48" s="10"/>
      <c r="O48" s="10"/>
    </row>
    <row r="49" spans="1:15" ht="15" customHeight="1">
      <c r="A49" s="92"/>
      <c r="B49" s="252" t="s">
        <v>10</v>
      </c>
      <c r="C49" s="252"/>
      <c r="D49" s="252"/>
      <c r="E49" s="252"/>
      <c r="F49" s="252"/>
      <c r="G49" s="252"/>
      <c r="H49" s="252"/>
      <c r="I49" s="252"/>
      <c r="J49" s="252"/>
      <c r="K49" s="73">
        <f>SUM(K44:K48)</f>
        <v>12750000</v>
      </c>
      <c r="L49" s="93"/>
      <c r="M49" s="10"/>
      <c r="N49" s="10"/>
      <c r="O49" s="10"/>
    </row>
    <row r="50" spans="1:15" ht="15" customHeight="1">
      <c r="A50" s="129" t="s">
        <v>46</v>
      </c>
      <c r="B50" s="253" t="s">
        <v>155</v>
      </c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10"/>
      <c r="N50" s="10"/>
      <c r="O50" s="10"/>
    </row>
    <row r="51" spans="1:15" ht="15" customHeight="1">
      <c r="A51" s="58">
        <v>1</v>
      </c>
      <c r="B51" s="95" t="s">
        <v>127</v>
      </c>
      <c r="C51" s="59" t="s">
        <v>49</v>
      </c>
      <c r="D51" s="60" t="s">
        <v>37</v>
      </c>
      <c r="E51" s="107" t="s">
        <v>157</v>
      </c>
      <c r="F51" s="61">
        <v>7.66</v>
      </c>
      <c r="G51" s="79" t="s">
        <v>145</v>
      </c>
      <c r="H51" s="104" t="str">
        <f>IF(F51&gt;=9,"Xuất sắc",IF(AND(F51&lt;9,F51&gt;=8),"Giỏi","Khá"))</f>
        <v>Khá</v>
      </c>
      <c r="I51" s="62">
        <v>12</v>
      </c>
      <c r="J51" s="119">
        <v>220000</v>
      </c>
      <c r="K51" s="106">
        <f>IF(F51&gt;=9,I51*J51+550000,IF(AND(F51&gt;=8,F51&lt;9),I51*J51+300000,I51*J51))</f>
        <v>2640000</v>
      </c>
      <c r="L51" s="58"/>
      <c r="M51" s="10"/>
      <c r="N51" s="10"/>
      <c r="O51" s="10"/>
    </row>
    <row r="52" spans="1:15" ht="15" customHeight="1">
      <c r="A52" s="68">
        <v>2</v>
      </c>
      <c r="B52" s="97" t="s">
        <v>128</v>
      </c>
      <c r="C52" s="69" t="s">
        <v>129</v>
      </c>
      <c r="D52" s="70" t="s">
        <v>130</v>
      </c>
      <c r="E52" s="127" t="s">
        <v>157</v>
      </c>
      <c r="F52" s="71">
        <v>7.54</v>
      </c>
      <c r="G52" s="89" t="s">
        <v>145</v>
      </c>
      <c r="H52" s="114" t="str">
        <f>IF(F52&gt;=9,"Xuất sắc",IF(AND(F52&lt;9,F52&gt;=8),"Giỏi","Khá"))</f>
        <v>Khá</v>
      </c>
      <c r="I52" s="72">
        <v>12</v>
      </c>
      <c r="J52" s="124">
        <v>220000</v>
      </c>
      <c r="K52" s="106">
        <f>IF(F52&gt;=9,I52*J52+550000,IF(AND(F52&gt;=8,F52&lt;9),I52*J52+300000,I52*J52))</f>
        <v>2640000</v>
      </c>
      <c r="L52" s="68"/>
      <c r="M52" s="10"/>
      <c r="N52" s="10"/>
      <c r="O52" s="10"/>
    </row>
    <row r="53" spans="1:15" ht="15" customHeight="1">
      <c r="A53" s="130"/>
      <c r="B53" s="249" t="s">
        <v>10</v>
      </c>
      <c r="C53" s="250"/>
      <c r="D53" s="250"/>
      <c r="E53" s="250"/>
      <c r="F53" s="250"/>
      <c r="G53" s="250"/>
      <c r="H53" s="250"/>
      <c r="I53" s="250"/>
      <c r="J53" s="251"/>
      <c r="K53" s="131">
        <f>SUM(K51:K52)</f>
        <v>5280000</v>
      </c>
      <c r="L53" s="94"/>
      <c r="M53" s="10"/>
      <c r="N53" s="10"/>
      <c r="O53" s="10"/>
    </row>
    <row r="54" spans="1:15" ht="15" customHeight="1">
      <c r="A54" s="129" t="s">
        <v>126</v>
      </c>
      <c r="B54" s="253" t="s">
        <v>156</v>
      </c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10"/>
      <c r="N54" s="10"/>
      <c r="O54" s="10"/>
    </row>
    <row r="55" spans="1:15" ht="15" customHeight="1">
      <c r="A55" s="58">
        <v>1</v>
      </c>
      <c r="B55" s="95" t="s">
        <v>131</v>
      </c>
      <c r="C55" s="59" t="s">
        <v>132</v>
      </c>
      <c r="D55" s="60" t="s">
        <v>23</v>
      </c>
      <c r="E55" s="58" t="s">
        <v>158</v>
      </c>
      <c r="F55" s="61">
        <v>8.22</v>
      </c>
      <c r="G55" s="79" t="s">
        <v>145</v>
      </c>
      <c r="H55" s="104" t="str">
        <f>IF(F55&gt;=9,"Xuất sắc",IF(AND(F55&lt;9,F55&gt;=8),"Giỏi","Khá"))</f>
        <v>Giỏi</v>
      </c>
      <c r="I55" s="62">
        <v>23</v>
      </c>
      <c r="J55" s="119">
        <v>220000</v>
      </c>
      <c r="K55" s="106">
        <f>IF(F55&gt;=9,I55*J55+550000,IF(AND(F55&gt;=8,F55&lt;9),I55*J55+300000,I55*J55))</f>
        <v>5360000</v>
      </c>
      <c r="L55" s="58"/>
      <c r="M55" s="10"/>
      <c r="N55" s="10"/>
      <c r="O55" s="10"/>
    </row>
    <row r="56" spans="1:15" ht="15" customHeight="1">
      <c r="A56" s="63">
        <v>2</v>
      </c>
      <c r="B56" s="96" t="s">
        <v>133</v>
      </c>
      <c r="C56" s="64" t="s">
        <v>134</v>
      </c>
      <c r="D56" s="65" t="s">
        <v>12</v>
      </c>
      <c r="E56" s="63" t="s">
        <v>158</v>
      </c>
      <c r="F56" s="66">
        <v>7.78</v>
      </c>
      <c r="G56" s="84" t="s">
        <v>145</v>
      </c>
      <c r="H56" s="109" t="str">
        <f>IF(F56&gt;=9,"Xuất sắc",IF(AND(F56&lt;9,F56&gt;=8),"Giỏi","Khá"))</f>
        <v>Khá</v>
      </c>
      <c r="I56" s="67">
        <v>23</v>
      </c>
      <c r="J56" s="122">
        <v>220000</v>
      </c>
      <c r="K56" s="106">
        <f>IF(F56&gt;=9,I56*J56+550000,IF(AND(F56&gt;=8,F56&lt;9),I56*J56+300000,I56*J56))</f>
        <v>5060000</v>
      </c>
      <c r="L56" s="63"/>
      <c r="M56" s="10"/>
      <c r="N56" s="10"/>
      <c r="O56" s="10"/>
    </row>
    <row r="57" spans="1:15" ht="15" customHeight="1">
      <c r="A57" s="68">
        <v>3</v>
      </c>
      <c r="B57" s="97" t="s">
        <v>135</v>
      </c>
      <c r="C57" s="69" t="s">
        <v>136</v>
      </c>
      <c r="D57" s="70" t="s">
        <v>48</v>
      </c>
      <c r="E57" s="68" t="s">
        <v>158</v>
      </c>
      <c r="F57" s="71">
        <v>7.78</v>
      </c>
      <c r="G57" s="89" t="s">
        <v>145</v>
      </c>
      <c r="H57" s="114" t="str">
        <f>IF(F57&gt;=9,"Xuất sắc",IF(AND(F57&lt;9,F57&gt;=8),"Giỏi","Khá"))</f>
        <v>Khá</v>
      </c>
      <c r="I57" s="72">
        <v>23</v>
      </c>
      <c r="J57" s="124">
        <v>220000</v>
      </c>
      <c r="K57" s="106">
        <f>IF(F57&gt;=9,I57*J57+550000,IF(AND(F57&gt;=8,F57&lt;9),I57*J57+300000,I57*J57))</f>
        <v>5060000</v>
      </c>
      <c r="L57" s="68"/>
      <c r="M57" s="10"/>
      <c r="N57" s="10"/>
      <c r="O57" s="10"/>
    </row>
    <row r="58" spans="1:15" ht="15" customHeight="1">
      <c r="A58" s="128"/>
      <c r="B58" s="252" t="s">
        <v>10</v>
      </c>
      <c r="C58" s="252"/>
      <c r="D58" s="252"/>
      <c r="E58" s="252"/>
      <c r="F58" s="252"/>
      <c r="G58" s="252"/>
      <c r="H58" s="252"/>
      <c r="I58" s="252"/>
      <c r="J58" s="252"/>
      <c r="K58" s="132">
        <f>SUM(K55:K57)</f>
        <v>15480000</v>
      </c>
      <c r="L58" s="93"/>
      <c r="M58" s="10"/>
      <c r="N58" s="10"/>
      <c r="O58" s="10"/>
    </row>
    <row r="59" spans="1:15" ht="15" customHeight="1">
      <c r="A59" s="252" t="s">
        <v>50</v>
      </c>
      <c r="B59" s="252"/>
      <c r="C59" s="252"/>
      <c r="D59" s="252"/>
      <c r="E59" s="252"/>
      <c r="F59" s="252"/>
      <c r="G59" s="252"/>
      <c r="H59" s="252"/>
      <c r="I59" s="252"/>
      <c r="J59" s="252"/>
      <c r="K59" s="132">
        <f>SUM(K13:K58)/2</f>
        <v>121650000</v>
      </c>
      <c r="L59" s="93"/>
      <c r="M59" s="10"/>
      <c r="N59" s="10"/>
      <c r="O59" s="10"/>
    </row>
    <row r="60" spans="1:15" ht="1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10"/>
      <c r="M60" s="10"/>
      <c r="N60" s="10"/>
      <c r="O60" s="10"/>
    </row>
    <row r="61" spans="1:15" ht="15" customHeight="1" hidden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2"/>
      <c r="L61" s="10"/>
      <c r="M61" s="10"/>
      <c r="N61" s="10"/>
      <c r="O61" s="10"/>
    </row>
    <row r="62" spans="1:16" ht="18.75" customHeight="1" hidden="1">
      <c r="A62" s="23" t="s">
        <v>143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12"/>
    </row>
    <row r="63" spans="1:16" ht="17.25" customHeight="1" hidden="1">
      <c r="A63" s="243"/>
      <c r="B63" s="243"/>
      <c r="C63" s="243"/>
      <c r="F63" s="1"/>
      <c r="G63" s="1"/>
      <c r="H63" s="1"/>
      <c r="J63" s="25"/>
      <c r="K63" s="10"/>
      <c r="L63" s="10"/>
      <c r="M63" s="10"/>
      <c r="N63" s="10"/>
      <c r="O63" s="10"/>
      <c r="P63" s="12"/>
    </row>
    <row r="64" spans="2:16" ht="17.25" customHeight="1" hidden="1">
      <c r="B64" s="1"/>
      <c r="C64" s="1"/>
      <c r="F64" s="1"/>
      <c r="G64" s="1"/>
      <c r="H64" s="1"/>
      <c r="J64" s="25"/>
      <c r="K64" s="10"/>
      <c r="L64" s="10"/>
      <c r="M64" s="10"/>
      <c r="N64" s="10"/>
      <c r="O64" s="10"/>
      <c r="P64" s="12"/>
    </row>
    <row r="65" spans="2:16" ht="17.25" customHeight="1">
      <c r="B65" s="1"/>
      <c r="C65" s="1"/>
      <c r="F65" s="1"/>
      <c r="G65" s="1"/>
      <c r="H65" s="1"/>
      <c r="J65" s="25"/>
      <c r="K65" s="10"/>
      <c r="L65" s="10"/>
      <c r="M65" s="10"/>
      <c r="N65" s="10"/>
      <c r="O65" s="10"/>
      <c r="P65" s="12"/>
    </row>
    <row r="66" spans="2:16" ht="17.25" customHeight="1">
      <c r="B66" s="1"/>
      <c r="C66" s="1"/>
      <c r="F66" s="1"/>
      <c r="G66" s="1"/>
      <c r="H66" s="1"/>
      <c r="J66" s="25"/>
      <c r="K66" s="10"/>
      <c r="L66" s="10"/>
      <c r="M66" s="10"/>
      <c r="N66" s="10"/>
      <c r="O66" s="10"/>
      <c r="P66" s="12"/>
    </row>
    <row r="67" spans="1:16" ht="17.25" customHeight="1">
      <c r="A67" s="231" t="s">
        <v>51</v>
      </c>
      <c r="B67" s="231"/>
      <c r="C67" s="231"/>
      <c r="D67" s="26"/>
      <c r="E67" s="27"/>
      <c r="F67" s="28"/>
      <c r="G67" s="28"/>
      <c r="H67" s="30"/>
      <c r="I67" s="29"/>
      <c r="J67" s="245" t="s">
        <v>52</v>
      </c>
      <c r="K67" s="245"/>
      <c r="L67" s="245"/>
      <c r="M67" s="31"/>
      <c r="N67" s="31"/>
      <c r="O67" s="31"/>
      <c r="P67" s="12"/>
    </row>
    <row r="68" spans="1:16" ht="24.75" customHeight="1">
      <c r="A68" s="26"/>
      <c r="B68" s="32"/>
      <c r="C68" s="33"/>
      <c r="D68" s="26"/>
      <c r="E68" s="27"/>
      <c r="F68" s="28"/>
      <c r="G68" s="28"/>
      <c r="H68" s="30"/>
      <c r="I68" s="29"/>
      <c r="J68" s="34"/>
      <c r="K68" s="26"/>
      <c r="L68" s="35"/>
      <c r="M68" s="35"/>
      <c r="N68" s="35"/>
      <c r="O68" s="35"/>
      <c r="P68" s="12"/>
    </row>
    <row r="69" spans="1:16" ht="24.75" customHeight="1">
      <c r="A69" s="26"/>
      <c r="B69" s="32"/>
      <c r="C69" s="33"/>
      <c r="D69" s="26"/>
      <c r="E69" s="27"/>
      <c r="F69" s="28"/>
      <c r="G69" s="28"/>
      <c r="H69" s="30"/>
      <c r="I69" s="29"/>
      <c r="J69" s="34"/>
      <c r="K69" s="26"/>
      <c r="L69" s="35"/>
      <c r="M69" s="35"/>
      <c r="N69" s="35"/>
      <c r="O69" s="35"/>
      <c r="P69" s="12"/>
    </row>
    <row r="70" spans="1:16" ht="24.75" customHeight="1">
      <c r="A70" s="26"/>
      <c r="B70" s="32"/>
      <c r="C70" s="33"/>
      <c r="D70" s="26"/>
      <c r="E70" s="27"/>
      <c r="F70" s="28"/>
      <c r="G70" s="28"/>
      <c r="H70" s="30"/>
      <c r="I70" s="29"/>
      <c r="J70" s="34"/>
      <c r="K70" s="26"/>
      <c r="L70" s="35"/>
      <c r="M70" s="35"/>
      <c r="N70" s="35"/>
      <c r="O70" s="35"/>
      <c r="P70" s="12"/>
    </row>
    <row r="71" spans="1:16" ht="9" customHeight="1">
      <c r="A71" s="26"/>
      <c r="B71" s="32"/>
      <c r="C71" s="33"/>
      <c r="D71" s="26"/>
      <c r="E71" s="27"/>
      <c r="F71" s="28"/>
      <c r="G71" s="28"/>
      <c r="H71" s="30"/>
      <c r="I71" s="29"/>
      <c r="J71" s="34"/>
      <c r="K71" s="26"/>
      <c r="L71" s="35"/>
      <c r="M71" s="35"/>
      <c r="N71" s="35"/>
      <c r="O71" s="35"/>
      <c r="P71" s="12"/>
    </row>
    <row r="72" spans="1:16" ht="12.75" customHeight="1">
      <c r="A72" s="231" t="s">
        <v>53</v>
      </c>
      <c r="B72" s="231"/>
      <c r="C72" s="231"/>
      <c r="D72" s="36"/>
      <c r="E72" s="27"/>
      <c r="F72" s="28"/>
      <c r="G72" s="28"/>
      <c r="H72" s="30"/>
      <c r="I72" s="29"/>
      <c r="J72" s="245" t="s">
        <v>142</v>
      </c>
      <c r="K72" s="245"/>
      <c r="L72" s="245"/>
      <c r="M72" s="31"/>
      <c r="N72" s="31"/>
      <c r="O72" s="31"/>
      <c r="P72" s="12"/>
    </row>
    <row r="73" spans="1:16" ht="12.75" customHeight="1">
      <c r="A73" s="12"/>
      <c r="B73" s="12"/>
      <c r="C73" s="12"/>
      <c r="D73" s="26"/>
      <c r="E73" s="27"/>
      <c r="F73" s="28"/>
      <c r="G73" s="28"/>
      <c r="H73" s="30"/>
      <c r="I73" s="29"/>
      <c r="J73" s="12"/>
      <c r="K73" s="12"/>
      <c r="L73" s="12"/>
      <c r="M73" s="12"/>
      <c r="N73" s="12"/>
      <c r="O73" s="12"/>
      <c r="P73" s="12"/>
    </row>
    <row r="74" spans="1:16" ht="12.75" customHeight="1">
      <c r="A74" s="37"/>
      <c r="B74" s="37"/>
      <c r="C74" s="38"/>
      <c r="D74" s="39"/>
      <c r="E74" s="40"/>
      <c r="F74" s="35"/>
      <c r="G74" s="35"/>
      <c r="H74" s="35"/>
      <c r="I74" s="41"/>
      <c r="J74" s="41"/>
      <c r="K74" s="35"/>
      <c r="L74" s="35"/>
      <c r="M74" s="35"/>
      <c r="N74" s="35"/>
      <c r="O74" s="35"/>
      <c r="P74" s="12"/>
    </row>
    <row r="75" spans="1:16" ht="15">
      <c r="A75" s="12"/>
      <c r="B75" s="12"/>
      <c r="C75" s="42"/>
      <c r="D75" s="43"/>
      <c r="E75" s="43"/>
      <c r="P75" s="12"/>
    </row>
    <row r="76" spans="1:16" ht="15">
      <c r="A76" s="12"/>
      <c r="B76" s="12"/>
      <c r="C76" s="42"/>
      <c r="D76" s="43"/>
      <c r="E76" s="43"/>
      <c r="P76" s="12"/>
    </row>
    <row r="77" spans="1:16" ht="15">
      <c r="A77" s="12"/>
      <c r="B77" s="12"/>
      <c r="C77" s="42"/>
      <c r="D77" s="43"/>
      <c r="E77" s="43"/>
      <c r="P77" s="12"/>
    </row>
    <row r="78" spans="1:5" ht="12.75" customHeight="1">
      <c r="A78" s="12"/>
      <c r="B78" s="12"/>
      <c r="C78" s="42"/>
      <c r="D78" s="43"/>
      <c r="E78" s="43"/>
    </row>
    <row r="79" spans="1:5" ht="12.75" customHeight="1">
      <c r="A79" s="12"/>
      <c r="B79" s="12"/>
      <c r="C79" s="42"/>
      <c r="D79" s="43"/>
      <c r="E79" s="43"/>
    </row>
    <row r="80" spans="1:5" ht="12.75" customHeight="1">
      <c r="A80" s="12"/>
      <c r="B80" s="12"/>
      <c r="C80" s="42"/>
      <c r="D80" s="43"/>
      <c r="E80" s="43"/>
    </row>
    <row r="81" spans="1:5" ht="12.75" customHeight="1">
      <c r="A81" s="12"/>
      <c r="B81" s="12"/>
      <c r="C81" s="42"/>
      <c r="D81" s="43"/>
      <c r="E81" s="43"/>
    </row>
    <row r="82" spans="1:5" ht="12.75" customHeight="1">
      <c r="A82" s="12"/>
      <c r="B82" s="12"/>
      <c r="C82" s="42"/>
      <c r="D82" s="43"/>
      <c r="E82" s="43"/>
    </row>
    <row r="83" spans="1:5" ht="12.75" customHeight="1">
      <c r="A83" s="12"/>
      <c r="B83" s="12"/>
      <c r="C83" s="42"/>
      <c r="D83" s="43"/>
      <c r="E83" s="43"/>
    </row>
    <row r="84" spans="1:5" ht="12.75" customHeight="1">
      <c r="A84" s="12"/>
      <c r="B84" s="12"/>
      <c r="C84" s="42"/>
      <c r="D84" s="43"/>
      <c r="E84" s="43"/>
    </row>
    <row r="85" spans="1:5" ht="12.75" customHeight="1">
      <c r="A85" s="12"/>
      <c r="B85" s="12"/>
      <c r="C85" s="42"/>
      <c r="D85" s="43"/>
      <c r="E85" s="43"/>
    </row>
    <row r="86" spans="1:5" ht="12.75" customHeight="1">
      <c r="A86" s="12"/>
      <c r="B86" s="12"/>
      <c r="C86" s="42"/>
      <c r="D86" s="43"/>
      <c r="E86" s="43"/>
    </row>
    <row r="87" spans="1:5" ht="12.75" customHeight="1">
      <c r="A87" s="12"/>
      <c r="B87" s="12"/>
      <c r="C87" s="42"/>
      <c r="D87" s="43"/>
      <c r="E87" s="43"/>
    </row>
    <row r="88" spans="1:5" ht="12.75" customHeight="1">
      <c r="A88" s="12"/>
      <c r="B88" s="12"/>
      <c r="C88" s="42"/>
      <c r="D88" s="43"/>
      <c r="E88" s="43"/>
    </row>
    <row r="89" spans="1:5" ht="12.75" customHeight="1">
      <c r="A89" s="12"/>
      <c r="B89" s="12"/>
      <c r="C89" s="42"/>
      <c r="D89" s="43"/>
      <c r="E89" s="43"/>
    </row>
    <row r="90" spans="3:16" ht="12.75" customHeight="1">
      <c r="C90" s="42"/>
      <c r="D90" s="43"/>
      <c r="E90" s="43"/>
      <c r="P90" s="12"/>
    </row>
    <row r="91" spans="3:16" ht="12.75" customHeight="1">
      <c r="C91" s="42"/>
      <c r="D91" s="43"/>
      <c r="E91" s="43"/>
      <c r="P91" s="12"/>
    </row>
    <row r="92" spans="3:16" ht="12.75" customHeight="1">
      <c r="C92" s="42"/>
      <c r="D92" s="43"/>
      <c r="E92" s="43"/>
      <c r="P92" s="12"/>
    </row>
    <row r="93" spans="3:16" ht="12.75" customHeight="1">
      <c r="C93" s="42"/>
      <c r="D93" s="43"/>
      <c r="E93" s="43"/>
      <c r="P93" s="12"/>
    </row>
    <row r="94" spans="3:16" ht="12.75" customHeight="1">
      <c r="C94" s="42"/>
      <c r="D94" s="43"/>
      <c r="E94" s="43"/>
      <c r="P94" s="12"/>
    </row>
    <row r="95" ht="12.75" customHeight="1">
      <c r="P95" s="12"/>
    </row>
    <row r="96" ht="12.75" customHeight="1">
      <c r="P96" s="12"/>
    </row>
    <row r="97" ht="12.75" customHeight="1">
      <c r="P97" s="12"/>
    </row>
    <row r="98" ht="12.75" customHeight="1">
      <c r="P98" s="12"/>
    </row>
    <row r="99" ht="12.75" customHeight="1">
      <c r="P99" s="12"/>
    </row>
    <row r="100" ht="12.75" customHeight="1">
      <c r="P100" s="12"/>
    </row>
    <row r="101" ht="12.75" customHeight="1">
      <c r="P101" s="12"/>
    </row>
    <row r="102" ht="12.75" customHeight="1">
      <c r="P102" s="12"/>
    </row>
    <row r="103" ht="95.25" customHeight="1">
      <c r="P103" s="12"/>
    </row>
    <row r="104" spans="8:16" ht="12.75" customHeight="1">
      <c r="H104" s="247" t="s">
        <v>54</v>
      </c>
      <c r="I104" s="247"/>
      <c r="J104" s="247"/>
      <c r="K104" s="247"/>
      <c r="L104" s="247"/>
      <c r="M104" s="45"/>
      <c r="N104" s="45"/>
      <c r="O104" s="45"/>
      <c r="P104" s="12"/>
    </row>
    <row r="105" spans="1:16" ht="12.75" customHeight="1">
      <c r="A105" s="246" t="s">
        <v>55</v>
      </c>
      <c r="B105" s="246"/>
      <c r="C105" s="248" t="s">
        <v>56</v>
      </c>
      <c r="D105" s="248"/>
      <c r="E105" s="248"/>
      <c r="F105" s="248"/>
      <c r="G105" s="248"/>
      <c r="H105" s="246" t="s">
        <v>57</v>
      </c>
      <c r="I105" s="246"/>
      <c r="J105" s="246"/>
      <c r="K105" s="246"/>
      <c r="L105" s="246"/>
      <c r="M105" s="46"/>
      <c r="N105" s="46"/>
      <c r="O105" s="46"/>
      <c r="P105" s="12"/>
    </row>
    <row r="106" spans="1:16" ht="12.75" customHeight="1">
      <c r="A106" s="244" t="s">
        <v>58</v>
      </c>
      <c r="B106" s="244"/>
      <c r="C106" s="244" t="s">
        <v>58</v>
      </c>
      <c r="D106" s="244"/>
      <c r="E106" s="244"/>
      <c r="F106" s="244"/>
      <c r="G106" s="244"/>
      <c r="H106" s="244" t="s">
        <v>58</v>
      </c>
      <c r="I106" s="244"/>
      <c r="J106" s="244"/>
      <c r="K106" s="244"/>
      <c r="L106" s="244"/>
      <c r="M106" s="47"/>
      <c r="N106" s="47"/>
      <c r="O106" s="47"/>
      <c r="P106" s="12"/>
    </row>
    <row r="107" ht="12.75" customHeight="1">
      <c r="P107" s="12"/>
    </row>
  </sheetData>
  <sheetProtection/>
  <mergeCells count="41">
    <mergeCell ref="A5:L5"/>
    <mergeCell ref="A72:C72"/>
    <mergeCell ref="F8:F10"/>
    <mergeCell ref="G8:G10"/>
    <mergeCell ref="H8:H10"/>
    <mergeCell ref="B12:L12"/>
    <mergeCell ref="B22:J22"/>
    <mergeCell ref="B23:L23"/>
    <mergeCell ref="A7:A10"/>
    <mergeCell ref="K8:K10"/>
    <mergeCell ref="A1:C1"/>
    <mergeCell ref="F1:K1"/>
    <mergeCell ref="F2:K2"/>
    <mergeCell ref="A4:L4"/>
    <mergeCell ref="A3:L3"/>
    <mergeCell ref="L8:L10"/>
    <mergeCell ref="J8:J10"/>
    <mergeCell ref="B43:L43"/>
    <mergeCell ref="B7:B10"/>
    <mergeCell ref="C7:D10"/>
    <mergeCell ref="E7:E10"/>
    <mergeCell ref="F7:H7"/>
    <mergeCell ref="B42:J42"/>
    <mergeCell ref="I8:I10"/>
    <mergeCell ref="B53:J53"/>
    <mergeCell ref="A59:J59"/>
    <mergeCell ref="A63:C63"/>
    <mergeCell ref="B49:J49"/>
    <mergeCell ref="B50:L50"/>
    <mergeCell ref="B54:L54"/>
    <mergeCell ref="B58:J58"/>
    <mergeCell ref="A106:B106"/>
    <mergeCell ref="C106:G106"/>
    <mergeCell ref="H106:L106"/>
    <mergeCell ref="A67:C67"/>
    <mergeCell ref="J67:L67"/>
    <mergeCell ref="H105:L105"/>
    <mergeCell ref="J72:L72"/>
    <mergeCell ref="H104:L104"/>
    <mergeCell ref="A105:B105"/>
    <mergeCell ref="C105:G105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7"/>
  <sheetViews>
    <sheetView workbookViewId="0" topLeftCell="A54">
      <selection activeCell="A7" sqref="A7"/>
    </sheetView>
  </sheetViews>
  <sheetFormatPr defaultColWidth="10.28125" defaultRowHeight="12.75"/>
  <cols>
    <col min="1" max="1" width="4.421875" style="1" customWidth="1"/>
    <col min="2" max="2" width="14.7109375" style="2" customWidth="1"/>
    <col min="3" max="3" width="13.7109375" style="2" customWidth="1"/>
    <col min="4" max="4" width="13.140625" style="2" bestFit="1" customWidth="1"/>
    <col min="5" max="5" width="16.57421875" style="2" customWidth="1"/>
    <col min="6" max="6" width="6.7109375" style="2" bestFit="1" customWidth="1"/>
    <col min="7" max="7" width="8.7109375" style="2" customWidth="1"/>
    <col min="8" max="8" width="10.7109375" style="2" customWidth="1"/>
    <col min="9" max="9" width="7.421875" style="1" customWidth="1"/>
    <col min="10" max="10" width="9.7109375" style="1" customWidth="1"/>
    <col min="11" max="11" width="10.57421875" style="1" customWidth="1"/>
    <col min="12" max="12" width="11.28125" style="44" customWidth="1"/>
    <col min="13" max="13" width="10.8515625" style="44" customWidth="1"/>
    <col min="14" max="14" width="8.00390625" style="2" customWidth="1"/>
    <col min="15" max="15" width="8.8515625" style="2" customWidth="1"/>
    <col min="16" max="16" width="14.140625" style="2" customWidth="1"/>
    <col min="17" max="17" width="12.421875" style="2" customWidth="1"/>
    <col min="18" max="18" width="14.140625" style="3" customWidth="1"/>
    <col min="19" max="19" width="5.140625" style="12" customWidth="1"/>
    <col min="20" max="20" width="5.8515625" style="12" customWidth="1"/>
    <col min="21" max="21" width="4.57421875" style="12" customWidth="1"/>
    <col min="22" max="22" width="10.28125" style="12" customWidth="1"/>
    <col min="23" max="23" width="14.28125" style="12" customWidth="1"/>
    <col min="24" max="24" width="10.28125" style="12" customWidth="1"/>
    <col min="25" max="25" width="13.00390625" style="12" customWidth="1"/>
    <col min="26" max="27" width="11.8515625" style="12" customWidth="1"/>
    <col min="28" max="29" width="10.28125" style="12" customWidth="1"/>
    <col min="30" max="30" width="14.00390625" style="12" customWidth="1"/>
    <col min="31" max="16384" width="10.28125" style="12" customWidth="1"/>
  </cols>
  <sheetData>
    <row r="1" spans="1:18" s="135" customFormat="1" ht="15.75" customHeight="1">
      <c r="A1" s="268" t="s">
        <v>162</v>
      </c>
      <c r="B1" s="268"/>
      <c r="C1" s="268"/>
      <c r="D1" s="16"/>
      <c r="E1" s="16"/>
      <c r="F1" s="269" t="s">
        <v>0</v>
      </c>
      <c r="G1" s="269"/>
      <c r="H1" s="269"/>
      <c r="I1" s="269"/>
      <c r="J1" s="269"/>
      <c r="K1" s="269"/>
      <c r="L1" s="269"/>
      <c r="M1" s="137"/>
      <c r="N1" s="16"/>
      <c r="O1" s="16"/>
      <c r="P1" s="16"/>
      <c r="Q1" s="16"/>
      <c r="R1" s="134"/>
    </row>
    <row r="2" spans="1:18" s="135" customFormat="1" ht="15.75" customHeight="1">
      <c r="A2" s="136" t="s">
        <v>164</v>
      </c>
      <c r="B2" s="16"/>
      <c r="C2" s="16"/>
      <c r="D2" s="16"/>
      <c r="E2" s="16"/>
      <c r="F2" s="270" t="s">
        <v>163</v>
      </c>
      <c r="G2" s="270"/>
      <c r="H2" s="270"/>
      <c r="I2" s="270"/>
      <c r="J2" s="270"/>
      <c r="K2" s="270"/>
      <c r="L2" s="270"/>
      <c r="M2" s="138"/>
      <c r="N2" s="16"/>
      <c r="O2" s="16"/>
      <c r="P2" s="16"/>
      <c r="Q2" s="16"/>
      <c r="R2" s="134"/>
    </row>
    <row r="3" spans="1:18" s="135" customFormat="1" ht="15.75" customHeight="1">
      <c r="A3" s="136"/>
      <c r="B3" s="16"/>
      <c r="C3" s="16"/>
      <c r="D3" s="16"/>
      <c r="E3" s="16"/>
      <c r="F3" s="138"/>
      <c r="G3" s="138"/>
      <c r="H3" s="138"/>
      <c r="I3" s="138"/>
      <c r="J3" s="138"/>
      <c r="K3" s="138"/>
      <c r="L3" s="138"/>
      <c r="M3" s="138"/>
      <c r="N3" s="16"/>
      <c r="O3" s="16"/>
      <c r="P3" s="16"/>
      <c r="Q3" s="16"/>
      <c r="R3" s="134"/>
    </row>
    <row r="4" spans="1:30" s="2" customFormat="1" ht="17.25" customHeight="1">
      <c r="A4" s="291" t="s">
        <v>179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6"/>
      <c r="P4" s="6"/>
      <c r="Q4" s="6"/>
      <c r="R4" s="3"/>
      <c r="S4" s="4"/>
      <c r="T4" s="4"/>
      <c r="AA4" s="5"/>
      <c r="AB4" s="5"/>
      <c r="AD4" s="7"/>
    </row>
    <row r="5" spans="1:30" s="2" customFormat="1" ht="17.25" customHeight="1">
      <c r="A5" s="291" t="s">
        <v>1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6"/>
      <c r="P5" s="6"/>
      <c r="Q5" s="6"/>
      <c r="R5" s="3"/>
      <c r="S5" s="4"/>
      <c r="T5" s="4"/>
      <c r="X5" s="5"/>
      <c r="Z5" s="5"/>
      <c r="AA5" s="5"/>
      <c r="AB5" s="5"/>
      <c r="AD5" s="5"/>
    </row>
    <row r="6" spans="1:27" s="2" customFormat="1" ht="13.5" customHeight="1">
      <c r="A6" s="286" t="s">
        <v>194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6"/>
      <c r="P6" s="6"/>
      <c r="Q6" s="6"/>
      <c r="R6" s="3"/>
      <c r="S6" s="4"/>
      <c r="T6" s="4"/>
      <c r="X6" s="5"/>
      <c r="Z6" s="8"/>
      <c r="AA6" s="8"/>
    </row>
    <row r="7" spans="1:30" s="2" customFormat="1" ht="15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 t="s">
        <v>165</v>
      </c>
      <c r="M7" s="205"/>
      <c r="N7" s="205"/>
      <c r="O7" s="9"/>
      <c r="P7" s="9"/>
      <c r="Q7" s="9"/>
      <c r="R7" s="3"/>
      <c r="S7" s="4"/>
      <c r="T7" s="4"/>
      <c r="AD7" s="10"/>
    </row>
    <row r="8" spans="1:30" s="2" customFormat="1" ht="24" customHeight="1">
      <c r="A8" s="276" t="s">
        <v>160</v>
      </c>
      <c r="B8" s="276" t="s">
        <v>2</v>
      </c>
      <c r="C8" s="257" t="s">
        <v>3</v>
      </c>
      <c r="D8" s="257"/>
      <c r="E8" s="232" t="s">
        <v>193</v>
      </c>
      <c r="F8" s="292" t="s">
        <v>167</v>
      </c>
      <c r="G8" s="292"/>
      <c r="H8" s="292"/>
      <c r="I8" s="282" t="s">
        <v>170</v>
      </c>
      <c r="J8" s="292" t="s">
        <v>171</v>
      </c>
      <c r="K8" s="292"/>
      <c r="L8" s="279" t="s">
        <v>177</v>
      </c>
      <c r="M8" s="285" t="s">
        <v>173</v>
      </c>
      <c r="N8" s="282" t="s">
        <v>180</v>
      </c>
      <c r="O8" s="9"/>
      <c r="P8" s="9"/>
      <c r="Q8" s="9"/>
      <c r="R8" s="3"/>
      <c r="S8" s="4"/>
      <c r="T8" s="4"/>
      <c r="AD8" s="10"/>
    </row>
    <row r="9" spans="1:30" s="2" customFormat="1" ht="11.25" customHeight="1">
      <c r="A9" s="277"/>
      <c r="B9" s="277"/>
      <c r="C9" s="225"/>
      <c r="D9" s="225"/>
      <c r="E9" s="225"/>
      <c r="F9" s="282" t="s">
        <v>168</v>
      </c>
      <c r="G9" s="282" t="s">
        <v>169</v>
      </c>
      <c r="H9" s="279" t="s">
        <v>191</v>
      </c>
      <c r="I9" s="283"/>
      <c r="J9" s="283" t="s">
        <v>178</v>
      </c>
      <c r="K9" s="282" t="s">
        <v>172</v>
      </c>
      <c r="L9" s="280"/>
      <c r="M9" s="280"/>
      <c r="N9" s="283"/>
      <c r="O9" s="11"/>
      <c r="P9" s="11"/>
      <c r="Q9" s="11"/>
      <c r="R9" s="3"/>
      <c r="S9" s="4"/>
      <c r="T9" s="4"/>
      <c r="AD9" s="10"/>
    </row>
    <row r="10" spans="1:20" s="2" customFormat="1" ht="15" customHeight="1">
      <c r="A10" s="277"/>
      <c r="B10" s="277"/>
      <c r="C10" s="225"/>
      <c r="D10" s="225"/>
      <c r="E10" s="225"/>
      <c r="F10" s="287"/>
      <c r="G10" s="283"/>
      <c r="H10" s="289"/>
      <c r="I10" s="283"/>
      <c r="J10" s="283"/>
      <c r="K10" s="283"/>
      <c r="L10" s="280"/>
      <c r="M10" s="280"/>
      <c r="N10" s="283"/>
      <c r="O10" s="11"/>
      <c r="P10" s="11"/>
      <c r="Q10" s="11"/>
      <c r="R10" s="3"/>
      <c r="S10" s="12"/>
      <c r="T10" s="12"/>
    </row>
    <row r="11" spans="1:21" s="2" customFormat="1" ht="62.25" customHeight="1">
      <c r="A11" s="278"/>
      <c r="B11" s="278"/>
      <c r="C11" s="218"/>
      <c r="D11" s="218"/>
      <c r="E11" s="218"/>
      <c r="F11" s="288"/>
      <c r="G11" s="284"/>
      <c r="H11" s="290"/>
      <c r="I11" s="284"/>
      <c r="J11" s="284"/>
      <c r="K11" s="284"/>
      <c r="L11" s="281"/>
      <c r="M11" s="281"/>
      <c r="N11" s="284"/>
      <c r="O11" s="11"/>
      <c r="P11" s="11"/>
      <c r="Q11" s="48">
        <v>120000000</v>
      </c>
      <c r="R11" s="52">
        <f>$Q$11*T11/$S$18</f>
        <v>24697986.57718121</v>
      </c>
      <c r="S11" s="51" t="s">
        <v>59</v>
      </c>
      <c r="T11" s="49">
        <v>92</v>
      </c>
      <c r="U11" s="49"/>
    </row>
    <row r="12" spans="1:21" s="133" customFormat="1" ht="19.5" customHeight="1">
      <c r="A12" s="162"/>
      <c r="B12" s="162">
        <v>1</v>
      </c>
      <c r="C12" s="295">
        <v>2</v>
      </c>
      <c r="D12" s="295"/>
      <c r="E12" s="162">
        <v>3</v>
      </c>
      <c r="F12" s="296">
        <v>4</v>
      </c>
      <c r="G12" s="296"/>
      <c r="H12" s="296"/>
      <c r="I12" s="163">
        <v>5</v>
      </c>
      <c r="J12" s="163">
        <v>6</v>
      </c>
      <c r="K12" s="163">
        <v>7</v>
      </c>
      <c r="L12" s="164" t="s">
        <v>192</v>
      </c>
      <c r="M12" s="164"/>
      <c r="N12" s="163"/>
      <c r="O12" s="149"/>
      <c r="P12" s="149"/>
      <c r="Q12" s="150"/>
      <c r="R12" s="151"/>
      <c r="S12" s="152"/>
      <c r="T12" s="152"/>
      <c r="U12" s="152"/>
    </row>
    <row r="13" spans="1:26" s="154" customFormat="1" ht="19.5" customHeight="1">
      <c r="A13" s="165" t="s">
        <v>7</v>
      </c>
      <c r="B13" s="298" t="s">
        <v>11</v>
      </c>
      <c r="C13" s="298"/>
      <c r="D13" s="298"/>
      <c r="E13" s="167"/>
      <c r="F13" s="167"/>
      <c r="G13" s="167"/>
      <c r="H13" s="167"/>
      <c r="I13" s="167"/>
      <c r="J13" s="167"/>
      <c r="K13" s="167"/>
      <c r="L13" s="167"/>
      <c r="M13" s="167"/>
      <c r="N13" s="166"/>
      <c r="O13" s="146"/>
      <c r="P13" s="147"/>
      <c r="Q13" s="153"/>
      <c r="R13" s="151">
        <f>$Q$11*T13/$S$18</f>
        <v>54765100.67114094</v>
      </c>
      <c r="S13" s="152" t="s">
        <v>80</v>
      </c>
      <c r="T13" s="152">
        <v>204</v>
      </c>
      <c r="U13" s="152"/>
      <c r="W13" s="154" t="s">
        <v>110</v>
      </c>
      <c r="X13" s="154" t="s">
        <v>111</v>
      </c>
      <c r="Y13" s="154">
        <v>54</v>
      </c>
      <c r="Z13" s="155">
        <f>$R$13*Y13/$Y$18</f>
        <v>14568056.33616557</v>
      </c>
    </row>
    <row r="14" spans="1:26" s="154" customFormat="1" ht="19.5" customHeight="1">
      <c r="A14" s="168">
        <v>1</v>
      </c>
      <c r="B14" s="169" t="s">
        <v>68</v>
      </c>
      <c r="C14" s="201" t="s">
        <v>67</v>
      </c>
      <c r="D14" s="203" t="s">
        <v>48</v>
      </c>
      <c r="E14" s="170" t="s">
        <v>79</v>
      </c>
      <c r="F14" s="171">
        <v>9.47</v>
      </c>
      <c r="G14" s="172" t="s">
        <v>146</v>
      </c>
      <c r="H14" s="172" t="str">
        <f aca="true" t="shared" si="0" ref="H14:H22">IF(F14&gt;=9,"Xuất sắc",IF(AND(F14&lt;9,F14&gt;=8),"Giỏi","Khá"))</f>
        <v>Xuất sắc</v>
      </c>
      <c r="I14" s="173">
        <v>19</v>
      </c>
      <c r="J14" s="174">
        <v>170000</v>
      </c>
      <c r="K14" s="174">
        <v>550000</v>
      </c>
      <c r="L14" s="175">
        <f>I14*J14+K14</f>
        <v>3780000</v>
      </c>
      <c r="M14" s="175"/>
      <c r="N14" s="176"/>
      <c r="O14" s="133"/>
      <c r="P14" s="148"/>
      <c r="Q14" s="153"/>
      <c r="R14" s="151">
        <f>$Q$11*T14/$S$18</f>
        <v>24429530.20134228</v>
      </c>
      <c r="S14" s="154" t="s">
        <v>141</v>
      </c>
      <c r="T14" s="154">
        <v>91</v>
      </c>
      <c r="U14" s="152"/>
      <c r="W14" s="154" t="s">
        <v>112</v>
      </c>
      <c r="Y14" s="154">
        <v>64</v>
      </c>
      <c r="Z14" s="155">
        <f>$R$13*Y14/$Y$18</f>
        <v>17265844.5465666</v>
      </c>
    </row>
    <row r="15" spans="1:26" s="154" customFormat="1" ht="19.5" customHeight="1">
      <c r="A15" s="168">
        <f>A14+1</f>
        <v>2</v>
      </c>
      <c r="B15" s="169" t="s">
        <v>17</v>
      </c>
      <c r="C15" s="201" t="s">
        <v>18</v>
      </c>
      <c r="D15" s="203" t="s">
        <v>19</v>
      </c>
      <c r="E15" s="170" t="s">
        <v>79</v>
      </c>
      <c r="F15" s="171">
        <v>9.47</v>
      </c>
      <c r="G15" s="172" t="s">
        <v>146</v>
      </c>
      <c r="H15" s="172" t="str">
        <f t="shared" si="0"/>
        <v>Xuất sắc</v>
      </c>
      <c r="I15" s="173">
        <v>19</v>
      </c>
      <c r="J15" s="174">
        <v>170000</v>
      </c>
      <c r="K15" s="174">
        <v>550000</v>
      </c>
      <c r="L15" s="175">
        <f aca="true" t="shared" si="1" ref="L15:L22">IF(F15&gt;=9,I15*J15+550000,IF(AND(F15&gt;=8,F15&lt;9),I15*J15+300000,I15*J15))</f>
        <v>3780000</v>
      </c>
      <c r="M15" s="175"/>
      <c r="N15" s="176"/>
      <c r="O15" s="133"/>
      <c r="P15" s="148"/>
      <c r="Q15" s="153"/>
      <c r="R15" s="151"/>
      <c r="S15" s="152"/>
      <c r="T15" s="152"/>
      <c r="U15" s="152"/>
      <c r="W15" s="154" t="s">
        <v>110</v>
      </c>
      <c r="X15" s="154" t="s">
        <v>114</v>
      </c>
      <c r="Y15" s="154">
        <v>20</v>
      </c>
      <c r="Z15" s="155">
        <f>$R$13*Y15/$Y$18</f>
        <v>5395576.420802062</v>
      </c>
    </row>
    <row r="16" spans="1:26" s="154" customFormat="1" ht="19.5" customHeight="1">
      <c r="A16" s="168">
        <f aca="true" t="shared" si="2" ref="A16:A22">A15+1</f>
        <v>3</v>
      </c>
      <c r="B16" s="169" t="s">
        <v>62</v>
      </c>
      <c r="C16" s="201" t="s">
        <v>63</v>
      </c>
      <c r="D16" s="203" t="s">
        <v>61</v>
      </c>
      <c r="E16" s="170" t="s">
        <v>65</v>
      </c>
      <c r="F16" s="171">
        <v>9.37</v>
      </c>
      <c r="G16" s="172" t="s">
        <v>146</v>
      </c>
      <c r="H16" s="172" t="str">
        <f t="shared" si="0"/>
        <v>Xuất sắc</v>
      </c>
      <c r="I16" s="173">
        <v>19</v>
      </c>
      <c r="J16" s="174">
        <v>170000</v>
      </c>
      <c r="K16" s="174">
        <v>550000</v>
      </c>
      <c r="L16" s="175">
        <f t="shared" si="1"/>
        <v>3780000</v>
      </c>
      <c r="M16" s="175"/>
      <c r="N16" s="177" t="s">
        <v>16</v>
      </c>
      <c r="O16" s="148"/>
      <c r="P16" s="148"/>
      <c r="Q16" s="148"/>
      <c r="R16" s="151">
        <f>$Q$11*T16/$S$18</f>
        <v>5637583.89261745</v>
      </c>
      <c r="S16" s="152" t="s">
        <v>124</v>
      </c>
      <c r="T16" s="152">
        <v>21</v>
      </c>
      <c r="W16" s="154" t="s">
        <v>110</v>
      </c>
      <c r="X16" s="154" t="s">
        <v>113</v>
      </c>
      <c r="Y16" s="154">
        <v>16</v>
      </c>
      <c r="Z16" s="155">
        <f>$R$13*Y16/$Y$18</f>
        <v>4316461.13664165</v>
      </c>
    </row>
    <row r="17" spans="1:20" s="154" customFormat="1" ht="19.5" customHeight="1">
      <c r="A17" s="168">
        <f t="shared" si="2"/>
        <v>4</v>
      </c>
      <c r="B17" s="169" t="s">
        <v>66</v>
      </c>
      <c r="C17" s="201" t="s">
        <v>67</v>
      </c>
      <c r="D17" s="203" t="s">
        <v>64</v>
      </c>
      <c r="E17" s="170" t="s">
        <v>79</v>
      </c>
      <c r="F17" s="171">
        <v>9.11</v>
      </c>
      <c r="G17" s="172" t="s">
        <v>146</v>
      </c>
      <c r="H17" s="172" t="str">
        <f t="shared" si="0"/>
        <v>Xuất sắc</v>
      </c>
      <c r="I17" s="173">
        <v>19</v>
      </c>
      <c r="J17" s="174">
        <v>170000</v>
      </c>
      <c r="K17" s="174">
        <v>550000</v>
      </c>
      <c r="L17" s="175">
        <f t="shared" si="1"/>
        <v>3780000</v>
      </c>
      <c r="M17" s="175"/>
      <c r="N17" s="177" t="s">
        <v>16</v>
      </c>
      <c r="O17" s="148"/>
      <c r="P17" s="148"/>
      <c r="Q17" s="148"/>
      <c r="R17" s="151">
        <f>$Q$11*T17/$S$18</f>
        <v>10469798.65771812</v>
      </c>
      <c r="S17" s="152" t="s">
        <v>125</v>
      </c>
      <c r="T17" s="152">
        <v>39</v>
      </c>
    </row>
    <row r="18" spans="1:25" s="154" customFormat="1" ht="19.5" customHeight="1">
      <c r="A18" s="168">
        <f t="shared" si="2"/>
        <v>5</v>
      </c>
      <c r="B18" s="169" t="s">
        <v>21</v>
      </c>
      <c r="C18" s="201" t="s">
        <v>22</v>
      </c>
      <c r="D18" s="203" t="s">
        <v>23</v>
      </c>
      <c r="E18" s="170" t="s">
        <v>79</v>
      </c>
      <c r="F18" s="171">
        <v>9.05</v>
      </c>
      <c r="G18" s="172" t="s">
        <v>146</v>
      </c>
      <c r="H18" s="172" t="str">
        <f t="shared" si="0"/>
        <v>Xuất sắc</v>
      </c>
      <c r="I18" s="173">
        <v>19</v>
      </c>
      <c r="J18" s="174">
        <v>170000</v>
      </c>
      <c r="K18" s="174">
        <v>550000</v>
      </c>
      <c r="L18" s="175">
        <f t="shared" si="1"/>
        <v>3780000</v>
      </c>
      <c r="M18" s="175"/>
      <c r="N18" s="177" t="s">
        <v>16</v>
      </c>
      <c r="O18" s="148"/>
      <c r="P18" s="148"/>
      <c r="Q18" s="148"/>
      <c r="R18" s="156"/>
      <c r="S18" s="154">
        <f>SUM(T11:T17)</f>
        <v>447</v>
      </c>
      <c r="Y18" s="154">
        <f>203</f>
        <v>203</v>
      </c>
    </row>
    <row r="19" spans="1:18" s="154" customFormat="1" ht="19.5" customHeight="1">
      <c r="A19" s="168">
        <f t="shared" si="2"/>
        <v>6</v>
      </c>
      <c r="B19" s="169" t="s">
        <v>70</v>
      </c>
      <c r="C19" s="201" t="s">
        <v>71</v>
      </c>
      <c r="D19" s="203" t="s">
        <v>72</v>
      </c>
      <c r="E19" s="170" t="s">
        <v>79</v>
      </c>
      <c r="F19" s="171">
        <v>9</v>
      </c>
      <c r="G19" s="172" t="s">
        <v>146</v>
      </c>
      <c r="H19" s="172" t="str">
        <f t="shared" si="0"/>
        <v>Xuất sắc</v>
      </c>
      <c r="I19" s="173">
        <v>19</v>
      </c>
      <c r="J19" s="174">
        <v>170000</v>
      </c>
      <c r="K19" s="174">
        <v>550000</v>
      </c>
      <c r="L19" s="175">
        <f t="shared" si="1"/>
        <v>3780000</v>
      </c>
      <c r="M19" s="175"/>
      <c r="N19" s="177"/>
      <c r="O19" s="148"/>
      <c r="P19" s="148"/>
      <c r="Q19" s="148"/>
      <c r="R19" s="156"/>
    </row>
    <row r="20" spans="1:18" s="154" customFormat="1" ht="19.5" customHeight="1">
      <c r="A20" s="168">
        <f t="shared" si="2"/>
        <v>7</v>
      </c>
      <c r="B20" s="169" t="s">
        <v>73</v>
      </c>
      <c r="C20" s="201" t="s">
        <v>74</v>
      </c>
      <c r="D20" s="203" t="s">
        <v>75</v>
      </c>
      <c r="E20" s="170" t="s">
        <v>79</v>
      </c>
      <c r="F20" s="171">
        <v>8.84</v>
      </c>
      <c r="G20" s="172" t="s">
        <v>145</v>
      </c>
      <c r="H20" s="172" t="str">
        <f t="shared" si="0"/>
        <v>Giỏi</v>
      </c>
      <c r="I20" s="173">
        <v>19</v>
      </c>
      <c r="J20" s="174">
        <v>170000</v>
      </c>
      <c r="K20" s="174">
        <v>300000</v>
      </c>
      <c r="L20" s="175">
        <f t="shared" si="1"/>
        <v>3530000</v>
      </c>
      <c r="M20" s="175"/>
      <c r="N20" s="177"/>
      <c r="O20" s="148"/>
      <c r="P20" s="148"/>
      <c r="Q20" s="148"/>
      <c r="R20" s="156"/>
    </row>
    <row r="21" spans="1:18" s="154" customFormat="1" ht="19.5" customHeight="1">
      <c r="A21" s="168">
        <f t="shared" si="2"/>
        <v>8</v>
      </c>
      <c r="B21" s="169" t="s">
        <v>77</v>
      </c>
      <c r="C21" s="201" t="s">
        <v>24</v>
      </c>
      <c r="D21" s="203" t="s">
        <v>78</v>
      </c>
      <c r="E21" s="170" t="s">
        <v>79</v>
      </c>
      <c r="F21" s="171">
        <v>8.79</v>
      </c>
      <c r="G21" s="172" t="s">
        <v>145</v>
      </c>
      <c r="H21" s="172" t="str">
        <f t="shared" si="0"/>
        <v>Giỏi</v>
      </c>
      <c r="I21" s="173">
        <v>19</v>
      </c>
      <c r="J21" s="174">
        <v>170000</v>
      </c>
      <c r="K21" s="174">
        <v>300000</v>
      </c>
      <c r="L21" s="175">
        <f t="shared" si="1"/>
        <v>3530000</v>
      </c>
      <c r="M21" s="175"/>
      <c r="N21" s="177"/>
      <c r="O21" s="148"/>
      <c r="P21" s="148"/>
      <c r="Q21" s="148"/>
      <c r="R21" s="156"/>
    </row>
    <row r="22" spans="1:18" s="154" customFormat="1" ht="19.5" customHeight="1">
      <c r="A22" s="168">
        <f t="shared" si="2"/>
        <v>9</v>
      </c>
      <c r="B22" s="169" t="s">
        <v>14</v>
      </c>
      <c r="C22" s="201" t="s">
        <v>8</v>
      </c>
      <c r="D22" s="203" t="s">
        <v>15</v>
      </c>
      <c r="E22" s="170" t="s">
        <v>13</v>
      </c>
      <c r="F22" s="171">
        <v>8.75</v>
      </c>
      <c r="G22" s="172" t="s">
        <v>145</v>
      </c>
      <c r="H22" s="172" t="str">
        <f t="shared" si="0"/>
        <v>Giỏi</v>
      </c>
      <c r="I22" s="173">
        <v>20</v>
      </c>
      <c r="J22" s="174">
        <v>170000</v>
      </c>
      <c r="K22" s="174">
        <v>300000</v>
      </c>
      <c r="L22" s="175">
        <f t="shared" si="1"/>
        <v>3700000</v>
      </c>
      <c r="M22" s="175"/>
      <c r="N22" s="177"/>
      <c r="O22" s="148"/>
      <c r="P22" s="148"/>
      <c r="Q22" s="148"/>
      <c r="R22" s="156"/>
    </row>
    <row r="23" spans="1:18" s="154" customFormat="1" ht="19.5" customHeight="1">
      <c r="A23" s="168"/>
      <c r="B23" s="297" t="s">
        <v>185</v>
      </c>
      <c r="C23" s="297"/>
      <c r="D23" s="297"/>
      <c r="E23" s="297"/>
      <c r="F23" s="297"/>
      <c r="G23" s="297"/>
      <c r="H23" s="297"/>
      <c r="I23" s="297"/>
      <c r="J23" s="297"/>
      <c r="K23" s="178"/>
      <c r="L23" s="179">
        <f>SUM(L14:L22)</f>
        <v>33440000</v>
      </c>
      <c r="M23" s="179"/>
      <c r="N23" s="180"/>
      <c r="O23" s="157"/>
      <c r="P23" s="157"/>
      <c r="Q23" s="157"/>
      <c r="R23" s="156"/>
    </row>
    <row r="24" spans="1:17" s="154" customFormat="1" ht="19.5" customHeight="1">
      <c r="A24" s="181" t="s">
        <v>140</v>
      </c>
      <c r="B24" s="275" t="s">
        <v>26</v>
      </c>
      <c r="C24" s="275"/>
      <c r="D24" s="275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46"/>
      <c r="P24" s="146"/>
      <c r="Q24" s="146"/>
    </row>
    <row r="25" spans="1:17" s="154" customFormat="1" ht="19.5" customHeight="1">
      <c r="A25" s="168">
        <v>1</v>
      </c>
      <c r="B25" s="169" t="s">
        <v>107</v>
      </c>
      <c r="C25" s="201" t="s">
        <v>108</v>
      </c>
      <c r="D25" s="203" t="s">
        <v>109</v>
      </c>
      <c r="E25" s="170" t="s">
        <v>151</v>
      </c>
      <c r="F25" s="171">
        <v>8.8</v>
      </c>
      <c r="G25" s="183" t="s">
        <v>145</v>
      </c>
      <c r="H25" s="172" t="str">
        <f aca="true" t="shared" si="3" ref="H25:H42">IF(F25&gt;=9,"Xuất sắc",IF(AND(F25&lt;9,F25&gt;=8),"Giỏi","Khá"))</f>
        <v>Giỏi</v>
      </c>
      <c r="I25" s="173">
        <v>15</v>
      </c>
      <c r="J25" s="184">
        <v>170000</v>
      </c>
      <c r="K25" s="184">
        <v>300000</v>
      </c>
      <c r="L25" s="175">
        <f aca="true" t="shared" si="4" ref="L25:L42">IF(F25&gt;=9,I25*J25+550000,IF(AND(F25&gt;=8,F25&lt;9),I25*J25+300000,I25*J25))</f>
        <v>2850000</v>
      </c>
      <c r="M25" s="175"/>
      <c r="N25" s="177" t="s">
        <v>16</v>
      </c>
      <c r="O25" s="148"/>
      <c r="P25" s="148"/>
      <c r="Q25" s="148"/>
    </row>
    <row r="26" spans="1:17" s="154" customFormat="1" ht="19.5" customHeight="1">
      <c r="A26" s="168">
        <f>A25+1</f>
        <v>2</v>
      </c>
      <c r="B26" s="169" t="s">
        <v>102</v>
      </c>
      <c r="C26" s="201" t="s">
        <v>103</v>
      </c>
      <c r="D26" s="203" t="s">
        <v>104</v>
      </c>
      <c r="E26" s="170" t="s">
        <v>176</v>
      </c>
      <c r="F26" s="171">
        <v>8.71</v>
      </c>
      <c r="G26" s="183" t="s">
        <v>145</v>
      </c>
      <c r="H26" s="172" t="str">
        <f t="shared" si="3"/>
        <v>Giỏi</v>
      </c>
      <c r="I26" s="173">
        <v>17</v>
      </c>
      <c r="J26" s="184">
        <v>170000</v>
      </c>
      <c r="K26" s="184">
        <v>300000</v>
      </c>
      <c r="L26" s="175">
        <f t="shared" si="4"/>
        <v>3190000</v>
      </c>
      <c r="M26" s="175"/>
      <c r="N26" s="177" t="s">
        <v>16</v>
      </c>
      <c r="O26" s="148"/>
      <c r="P26" s="148"/>
      <c r="Q26" s="148"/>
    </row>
    <row r="27" spans="1:17" s="154" customFormat="1" ht="19.5" customHeight="1">
      <c r="A27" s="168">
        <f aca="true" t="shared" si="5" ref="A27:A42">A26+1</f>
        <v>3</v>
      </c>
      <c r="B27" s="169" t="s">
        <v>33</v>
      </c>
      <c r="C27" s="201" t="s">
        <v>34</v>
      </c>
      <c r="D27" s="203" t="s">
        <v>12</v>
      </c>
      <c r="E27" s="170" t="s">
        <v>150</v>
      </c>
      <c r="F27" s="171">
        <v>8.6</v>
      </c>
      <c r="G27" s="183" t="s">
        <v>145</v>
      </c>
      <c r="H27" s="172" t="str">
        <f t="shared" si="3"/>
        <v>Giỏi</v>
      </c>
      <c r="I27" s="173">
        <v>15</v>
      </c>
      <c r="J27" s="184">
        <v>170000</v>
      </c>
      <c r="K27" s="184">
        <v>300000</v>
      </c>
      <c r="L27" s="175">
        <f t="shared" si="4"/>
        <v>2850000</v>
      </c>
      <c r="M27" s="175"/>
      <c r="N27" s="177" t="s">
        <v>16</v>
      </c>
      <c r="O27" s="148"/>
      <c r="P27" s="148"/>
      <c r="Q27" s="148"/>
    </row>
    <row r="28" spans="1:17" s="154" customFormat="1" ht="19.5" customHeight="1">
      <c r="A28" s="168">
        <f t="shared" si="5"/>
        <v>4</v>
      </c>
      <c r="B28" s="169" t="s">
        <v>41</v>
      </c>
      <c r="C28" s="201" t="s">
        <v>9</v>
      </c>
      <c r="D28" s="203" t="s">
        <v>42</v>
      </c>
      <c r="E28" s="170" t="s">
        <v>152</v>
      </c>
      <c r="F28" s="171">
        <v>8.53</v>
      </c>
      <c r="G28" s="183" t="s">
        <v>145</v>
      </c>
      <c r="H28" s="172" t="str">
        <f t="shared" si="3"/>
        <v>Giỏi</v>
      </c>
      <c r="I28" s="173">
        <v>15</v>
      </c>
      <c r="J28" s="184">
        <v>170000</v>
      </c>
      <c r="K28" s="184">
        <v>300000</v>
      </c>
      <c r="L28" s="175">
        <f t="shared" si="4"/>
        <v>2850000</v>
      </c>
      <c r="M28" s="175"/>
      <c r="N28" s="177" t="s">
        <v>16</v>
      </c>
      <c r="O28" s="148"/>
      <c r="P28" s="148"/>
      <c r="Q28" s="148"/>
    </row>
    <row r="29" spans="1:17" s="154" customFormat="1" ht="19.5" customHeight="1">
      <c r="A29" s="168">
        <f t="shared" si="5"/>
        <v>5</v>
      </c>
      <c r="B29" s="169" t="s">
        <v>105</v>
      </c>
      <c r="C29" s="201" t="s">
        <v>106</v>
      </c>
      <c r="D29" s="203" t="s">
        <v>76</v>
      </c>
      <c r="E29" s="170" t="s">
        <v>151</v>
      </c>
      <c r="F29" s="171">
        <v>8.53</v>
      </c>
      <c r="G29" s="183" t="s">
        <v>145</v>
      </c>
      <c r="H29" s="172" t="str">
        <f t="shared" si="3"/>
        <v>Giỏi</v>
      </c>
      <c r="I29" s="173">
        <v>17</v>
      </c>
      <c r="J29" s="184">
        <v>170000</v>
      </c>
      <c r="K29" s="184">
        <v>300000</v>
      </c>
      <c r="L29" s="175">
        <f t="shared" si="4"/>
        <v>3190000</v>
      </c>
      <c r="M29" s="175"/>
      <c r="N29" s="177" t="s">
        <v>16</v>
      </c>
      <c r="O29" s="148"/>
      <c r="P29" s="148"/>
      <c r="Q29" s="148"/>
    </row>
    <row r="30" spans="1:17" s="154" customFormat="1" ht="19.5" customHeight="1">
      <c r="A30" s="168">
        <f t="shared" si="5"/>
        <v>6</v>
      </c>
      <c r="B30" s="169" t="s">
        <v>84</v>
      </c>
      <c r="C30" s="201" t="s">
        <v>85</v>
      </c>
      <c r="D30" s="203" t="s">
        <v>29</v>
      </c>
      <c r="E30" s="170" t="s">
        <v>175</v>
      </c>
      <c r="F30" s="171">
        <v>8.5</v>
      </c>
      <c r="G30" s="183" t="s">
        <v>145</v>
      </c>
      <c r="H30" s="172" t="str">
        <f t="shared" si="3"/>
        <v>Giỏi</v>
      </c>
      <c r="I30" s="173">
        <v>16</v>
      </c>
      <c r="J30" s="184">
        <v>170000</v>
      </c>
      <c r="K30" s="184">
        <v>300000</v>
      </c>
      <c r="L30" s="175">
        <f t="shared" si="4"/>
        <v>3020000</v>
      </c>
      <c r="M30" s="175"/>
      <c r="N30" s="177" t="s">
        <v>16</v>
      </c>
      <c r="O30" s="148"/>
      <c r="P30" s="148"/>
      <c r="Q30" s="148"/>
    </row>
    <row r="31" spans="1:17" s="154" customFormat="1" ht="19.5" customHeight="1">
      <c r="A31" s="168">
        <f t="shared" si="5"/>
        <v>7</v>
      </c>
      <c r="B31" s="169" t="s">
        <v>27</v>
      </c>
      <c r="C31" s="201" t="s">
        <v>28</v>
      </c>
      <c r="D31" s="203" t="s">
        <v>29</v>
      </c>
      <c r="E31" s="170" t="s">
        <v>175</v>
      </c>
      <c r="F31" s="171">
        <v>8.5</v>
      </c>
      <c r="G31" s="183" t="s">
        <v>145</v>
      </c>
      <c r="H31" s="172" t="str">
        <f t="shared" si="3"/>
        <v>Giỏi</v>
      </c>
      <c r="I31" s="173">
        <v>16</v>
      </c>
      <c r="J31" s="184">
        <v>170000</v>
      </c>
      <c r="K31" s="184">
        <v>300000</v>
      </c>
      <c r="L31" s="175">
        <f t="shared" si="4"/>
        <v>3020000</v>
      </c>
      <c r="M31" s="175"/>
      <c r="N31" s="177" t="s">
        <v>16</v>
      </c>
      <c r="O31" s="148"/>
      <c r="P31" s="148"/>
      <c r="Q31" s="148"/>
    </row>
    <row r="32" spans="1:17" s="154" customFormat="1" ht="19.5" customHeight="1">
      <c r="A32" s="168">
        <f t="shared" si="5"/>
        <v>8</v>
      </c>
      <c r="B32" s="169" t="s">
        <v>92</v>
      </c>
      <c r="C32" s="201" t="s">
        <v>93</v>
      </c>
      <c r="D32" s="203" t="s">
        <v>69</v>
      </c>
      <c r="E32" s="170" t="s">
        <v>152</v>
      </c>
      <c r="F32" s="171">
        <v>8.4</v>
      </c>
      <c r="G32" s="183" t="s">
        <v>145</v>
      </c>
      <c r="H32" s="172" t="str">
        <f t="shared" si="3"/>
        <v>Giỏi</v>
      </c>
      <c r="I32" s="173">
        <v>15</v>
      </c>
      <c r="J32" s="184">
        <v>170000</v>
      </c>
      <c r="K32" s="184">
        <v>300000</v>
      </c>
      <c r="L32" s="175">
        <f t="shared" si="4"/>
        <v>2850000</v>
      </c>
      <c r="M32" s="175"/>
      <c r="N32" s="177" t="s">
        <v>16</v>
      </c>
      <c r="O32" s="148"/>
      <c r="P32" s="148"/>
      <c r="Q32" s="148"/>
    </row>
    <row r="33" spans="1:17" s="154" customFormat="1" ht="19.5" customHeight="1">
      <c r="A33" s="168">
        <f t="shared" si="5"/>
        <v>9</v>
      </c>
      <c r="B33" s="169" t="s">
        <v>86</v>
      </c>
      <c r="C33" s="201" t="s">
        <v>9</v>
      </c>
      <c r="D33" s="203" t="s">
        <v>87</v>
      </c>
      <c r="E33" s="170" t="s">
        <v>175</v>
      </c>
      <c r="F33" s="171">
        <v>8.38</v>
      </c>
      <c r="G33" s="183" t="s">
        <v>145</v>
      </c>
      <c r="H33" s="172" t="str">
        <f t="shared" si="3"/>
        <v>Giỏi</v>
      </c>
      <c r="I33" s="173">
        <v>16</v>
      </c>
      <c r="J33" s="184">
        <v>170000</v>
      </c>
      <c r="K33" s="184">
        <v>300000</v>
      </c>
      <c r="L33" s="175">
        <f t="shared" si="4"/>
        <v>3020000</v>
      </c>
      <c r="M33" s="175"/>
      <c r="N33" s="177"/>
      <c r="O33" s="148"/>
      <c r="P33" s="148"/>
      <c r="Q33" s="148"/>
    </row>
    <row r="34" spans="1:17" s="154" customFormat="1" ht="19.5" customHeight="1">
      <c r="A34" s="168">
        <f t="shared" si="5"/>
        <v>10</v>
      </c>
      <c r="B34" s="169" t="s">
        <v>43</v>
      </c>
      <c r="C34" s="201" t="s">
        <v>44</v>
      </c>
      <c r="D34" s="203" t="s">
        <v>45</v>
      </c>
      <c r="E34" s="170" t="s">
        <v>174</v>
      </c>
      <c r="F34" s="171">
        <v>8.35</v>
      </c>
      <c r="G34" s="183" t="s">
        <v>145</v>
      </c>
      <c r="H34" s="172" t="str">
        <f t="shared" si="3"/>
        <v>Giỏi</v>
      </c>
      <c r="I34" s="173">
        <v>17</v>
      </c>
      <c r="J34" s="184">
        <v>170000</v>
      </c>
      <c r="K34" s="184">
        <v>300000</v>
      </c>
      <c r="L34" s="175">
        <f t="shared" si="4"/>
        <v>3190000</v>
      </c>
      <c r="M34" s="175"/>
      <c r="N34" s="177"/>
      <c r="O34" s="133"/>
      <c r="P34" s="148"/>
      <c r="Q34" s="148"/>
    </row>
    <row r="35" spans="1:17" s="154" customFormat="1" ht="19.5" customHeight="1">
      <c r="A35" s="168">
        <f t="shared" si="5"/>
        <v>11</v>
      </c>
      <c r="B35" s="169" t="s">
        <v>30</v>
      </c>
      <c r="C35" s="201" t="s">
        <v>31</v>
      </c>
      <c r="D35" s="203" t="s">
        <v>32</v>
      </c>
      <c r="E35" s="170" t="s">
        <v>174</v>
      </c>
      <c r="F35" s="171">
        <v>8.35</v>
      </c>
      <c r="G35" s="183" t="s">
        <v>145</v>
      </c>
      <c r="H35" s="172" t="str">
        <f t="shared" si="3"/>
        <v>Giỏi</v>
      </c>
      <c r="I35" s="173">
        <v>17</v>
      </c>
      <c r="J35" s="184">
        <v>170000</v>
      </c>
      <c r="K35" s="184">
        <v>300000</v>
      </c>
      <c r="L35" s="175">
        <f t="shared" si="4"/>
        <v>3190000</v>
      </c>
      <c r="M35" s="175"/>
      <c r="N35" s="177"/>
      <c r="O35" s="148"/>
      <c r="P35" s="148"/>
      <c r="Q35" s="148"/>
    </row>
    <row r="36" spans="1:17" s="154" customFormat="1" ht="19.5" customHeight="1">
      <c r="A36" s="168">
        <f t="shared" si="5"/>
        <v>12</v>
      </c>
      <c r="B36" s="169" t="s">
        <v>82</v>
      </c>
      <c r="C36" s="201" t="s">
        <v>83</v>
      </c>
      <c r="D36" s="203" t="s">
        <v>60</v>
      </c>
      <c r="E36" s="170" t="s">
        <v>175</v>
      </c>
      <c r="F36" s="171">
        <v>8.25</v>
      </c>
      <c r="G36" s="183" t="s">
        <v>145</v>
      </c>
      <c r="H36" s="172" t="str">
        <f t="shared" si="3"/>
        <v>Giỏi</v>
      </c>
      <c r="I36" s="173">
        <v>16</v>
      </c>
      <c r="J36" s="184">
        <v>170000</v>
      </c>
      <c r="K36" s="184">
        <v>300000</v>
      </c>
      <c r="L36" s="175">
        <f t="shared" si="4"/>
        <v>3020000</v>
      </c>
      <c r="M36" s="175"/>
      <c r="N36" s="177"/>
      <c r="O36" s="148"/>
      <c r="P36" s="148"/>
      <c r="Q36" s="148"/>
    </row>
    <row r="37" spans="1:17" s="154" customFormat="1" ht="19.5" customHeight="1">
      <c r="A37" s="168">
        <f t="shared" si="5"/>
        <v>13</v>
      </c>
      <c r="B37" s="169" t="s">
        <v>94</v>
      </c>
      <c r="C37" s="201" t="s">
        <v>36</v>
      </c>
      <c r="D37" s="203" t="s">
        <v>95</v>
      </c>
      <c r="E37" s="170" t="s">
        <v>152</v>
      </c>
      <c r="F37" s="171">
        <v>8.24</v>
      </c>
      <c r="G37" s="183" t="s">
        <v>145</v>
      </c>
      <c r="H37" s="172" t="str">
        <f t="shared" si="3"/>
        <v>Giỏi</v>
      </c>
      <c r="I37" s="173">
        <v>17</v>
      </c>
      <c r="J37" s="184">
        <v>170000</v>
      </c>
      <c r="K37" s="184">
        <v>300000</v>
      </c>
      <c r="L37" s="175">
        <f t="shared" si="4"/>
        <v>3190000</v>
      </c>
      <c r="M37" s="175"/>
      <c r="N37" s="177"/>
      <c r="O37" s="148"/>
      <c r="P37" s="148"/>
      <c r="Q37" s="148"/>
    </row>
    <row r="38" spans="1:17" s="154" customFormat="1" ht="19.5" customHeight="1">
      <c r="A38" s="168">
        <f t="shared" si="5"/>
        <v>14</v>
      </c>
      <c r="B38" s="169" t="s">
        <v>96</v>
      </c>
      <c r="C38" s="201" t="s">
        <v>97</v>
      </c>
      <c r="D38" s="203" t="s">
        <v>98</v>
      </c>
      <c r="E38" s="170" t="s">
        <v>176</v>
      </c>
      <c r="F38" s="171">
        <v>8.24</v>
      </c>
      <c r="G38" s="183" t="s">
        <v>145</v>
      </c>
      <c r="H38" s="172" t="str">
        <f t="shared" si="3"/>
        <v>Giỏi</v>
      </c>
      <c r="I38" s="173">
        <v>17</v>
      </c>
      <c r="J38" s="184">
        <v>170000</v>
      </c>
      <c r="K38" s="184">
        <v>300000</v>
      </c>
      <c r="L38" s="175">
        <f t="shared" si="4"/>
        <v>3190000</v>
      </c>
      <c r="M38" s="175"/>
      <c r="N38" s="177"/>
      <c r="O38" s="148"/>
      <c r="P38" s="148"/>
      <c r="Q38" s="148"/>
    </row>
    <row r="39" spans="1:17" s="154" customFormat="1" ht="19.5" customHeight="1">
      <c r="A39" s="168">
        <f t="shared" si="5"/>
        <v>15</v>
      </c>
      <c r="B39" s="169" t="s">
        <v>38</v>
      </c>
      <c r="C39" s="201" t="s">
        <v>39</v>
      </c>
      <c r="D39" s="203" t="s">
        <v>40</v>
      </c>
      <c r="E39" s="170" t="s">
        <v>176</v>
      </c>
      <c r="F39" s="171">
        <v>8.24</v>
      </c>
      <c r="G39" s="183" t="s">
        <v>145</v>
      </c>
      <c r="H39" s="172" t="str">
        <f t="shared" si="3"/>
        <v>Giỏi</v>
      </c>
      <c r="I39" s="173">
        <v>17</v>
      </c>
      <c r="J39" s="184">
        <v>170000</v>
      </c>
      <c r="K39" s="184">
        <v>300000</v>
      </c>
      <c r="L39" s="175">
        <f t="shared" si="4"/>
        <v>3190000</v>
      </c>
      <c r="M39" s="175"/>
      <c r="N39" s="177"/>
      <c r="O39" s="148"/>
      <c r="P39" s="148"/>
      <c r="Q39" s="148"/>
    </row>
    <row r="40" spans="1:17" s="154" customFormat="1" ht="19.5" customHeight="1">
      <c r="A40" s="168">
        <f t="shared" si="5"/>
        <v>16</v>
      </c>
      <c r="B40" s="169" t="s">
        <v>99</v>
      </c>
      <c r="C40" s="201" t="s">
        <v>100</v>
      </c>
      <c r="D40" s="203" t="s">
        <v>101</v>
      </c>
      <c r="E40" s="170" t="s">
        <v>176</v>
      </c>
      <c r="F40" s="171">
        <v>8.24</v>
      </c>
      <c r="G40" s="183" t="s">
        <v>145</v>
      </c>
      <c r="H40" s="172" t="str">
        <f t="shared" si="3"/>
        <v>Giỏi</v>
      </c>
      <c r="I40" s="173">
        <v>17</v>
      </c>
      <c r="J40" s="184">
        <v>170000</v>
      </c>
      <c r="K40" s="184">
        <v>300000</v>
      </c>
      <c r="L40" s="175">
        <f t="shared" si="4"/>
        <v>3190000</v>
      </c>
      <c r="M40" s="175"/>
      <c r="N40" s="177"/>
      <c r="O40" s="148"/>
      <c r="P40" s="148"/>
      <c r="Q40" s="148"/>
    </row>
    <row r="41" spans="1:17" s="154" customFormat="1" ht="19.5" customHeight="1">
      <c r="A41" s="168">
        <f t="shared" si="5"/>
        <v>17</v>
      </c>
      <c r="B41" s="169" t="s">
        <v>35</v>
      </c>
      <c r="C41" s="201" t="s">
        <v>36</v>
      </c>
      <c r="D41" s="203" t="s">
        <v>37</v>
      </c>
      <c r="E41" s="170" t="s">
        <v>150</v>
      </c>
      <c r="F41" s="171">
        <v>8.2</v>
      </c>
      <c r="G41" s="183" t="s">
        <v>145</v>
      </c>
      <c r="H41" s="172" t="str">
        <f t="shared" si="3"/>
        <v>Giỏi</v>
      </c>
      <c r="I41" s="173">
        <v>15</v>
      </c>
      <c r="J41" s="184">
        <v>170000</v>
      </c>
      <c r="K41" s="184">
        <v>300000</v>
      </c>
      <c r="L41" s="175">
        <f t="shared" si="4"/>
        <v>2850000</v>
      </c>
      <c r="M41" s="175"/>
      <c r="N41" s="177"/>
      <c r="O41" s="148"/>
      <c r="P41" s="148"/>
      <c r="Q41" s="148"/>
    </row>
    <row r="42" spans="1:17" s="154" customFormat="1" ht="19.5" customHeight="1">
      <c r="A42" s="168">
        <f t="shared" si="5"/>
        <v>18</v>
      </c>
      <c r="B42" s="169" t="s">
        <v>90</v>
      </c>
      <c r="C42" s="201" t="s">
        <v>91</v>
      </c>
      <c r="D42" s="203" t="s">
        <v>64</v>
      </c>
      <c r="E42" s="170" t="s">
        <v>152</v>
      </c>
      <c r="F42" s="171">
        <v>8.2</v>
      </c>
      <c r="G42" s="183" t="s">
        <v>145</v>
      </c>
      <c r="H42" s="172" t="str">
        <f t="shared" si="3"/>
        <v>Giỏi</v>
      </c>
      <c r="I42" s="173">
        <v>15</v>
      </c>
      <c r="J42" s="184">
        <v>170000</v>
      </c>
      <c r="K42" s="184">
        <v>300000</v>
      </c>
      <c r="L42" s="175">
        <f t="shared" si="4"/>
        <v>2850000</v>
      </c>
      <c r="M42" s="175"/>
      <c r="N42" s="177"/>
      <c r="O42" s="148"/>
      <c r="P42" s="148"/>
      <c r="Q42" s="148"/>
    </row>
    <row r="43" spans="1:18" s="154" customFormat="1" ht="19.5" customHeight="1">
      <c r="A43" s="168"/>
      <c r="B43" s="293" t="s">
        <v>186</v>
      </c>
      <c r="C43" s="294"/>
      <c r="D43" s="294"/>
      <c r="E43" s="294"/>
      <c r="F43" s="294"/>
      <c r="G43" s="294"/>
      <c r="H43" s="294"/>
      <c r="I43" s="294"/>
      <c r="J43" s="293"/>
      <c r="K43" s="185"/>
      <c r="L43" s="186">
        <f>SUM(L25:L42)</f>
        <v>54700000</v>
      </c>
      <c r="M43" s="186"/>
      <c r="N43" s="187"/>
      <c r="O43" s="148"/>
      <c r="P43" s="148"/>
      <c r="Q43" s="148"/>
      <c r="R43" s="156"/>
    </row>
    <row r="44" spans="1:18" s="154" customFormat="1" ht="19.5" customHeight="1">
      <c r="A44" s="181" t="s">
        <v>25</v>
      </c>
      <c r="B44" s="299" t="s">
        <v>47</v>
      </c>
      <c r="C44" s="299"/>
      <c r="D44" s="299"/>
      <c r="E44" s="189"/>
      <c r="F44" s="189"/>
      <c r="G44" s="189"/>
      <c r="H44" s="189"/>
      <c r="I44" s="189"/>
      <c r="J44" s="189"/>
      <c r="K44" s="189"/>
      <c r="L44" s="189"/>
      <c r="M44" s="189"/>
      <c r="N44" s="188"/>
      <c r="O44" s="147"/>
      <c r="P44" s="147"/>
      <c r="Q44" s="147"/>
      <c r="R44" s="156"/>
    </row>
    <row r="45" spans="1:18" s="154" customFormat="1" ht="19.5" customHeight="1">
      <c r="A45" s="168">
        <v>1</v>
      </c>
      <c r="B45" s="169" t="s">
        <v>116</v>
      </c>
      <c r="C45" s="201" t="s">
        <v>9</v>
      </c>
      <c r="D45" s="203" t="s">
        <v>117</v>
      </c>
      <c r="E45" s="176" t="s">
        <v>153</v>
      </c>
      <c r="F45" s="171">
        <v>7.93</v>
      </c>
      <c r="G45" s="190" t="s">
        <v>145</v>
      </c>
      <c r="H45" s="172" t="str">
        <f>IF(F45&gt;=9,"Xuất sắc",IF(AND(F45&lt;9,F45&gt;=8),"Giỏi","Khá"))</f>
        <v>Khá</v>
      </c>
      <c r="I45" s="173">
        <v>15</v>
      </c>
      <c r="J45" s="184">
        <v>170000</v>
      </c>
      <c r="K45" s="184">
        <v>0</v>
      </c>
      <c r="L45" s="175">
        <f>IF(F45&gt;=9,I45*J45+550000,IF(AND(F45&gt;=8,F45&lt;9),I45*J45+300000,I45*J45))</f>
        <v>2550000</v>
      </c>
      <c r="M45" s="175"/>
      <c r="N45" s="187" t="s">
        <v>16</v>
      </c>
      <c r="O45" s="148"/>
      <c r="P45" s="148"/>
      <c r="Q45" s="148"/>
      <c r="R45" s="133"/>
    </row>
    <row r="46" spans="1:18" s="154" customFormat="1" ht="19.5" customHeight="1">
      <c r="A46" s="168">
        <f>A45+1</f>
        <v>2</v>
      </c>
      <c r="B46" s="169" t="s">
        <v>120</v>
      </c>
      <c r="C46" s="201" t="s">
        <v>121</v>
      </c>
      <c r="D46" s="203" t="s">
        <v>122</v>
      </c>
      <c r="E46" s="176" t="s">
        <v>123</v>
      </c>
      <c r="F46" s="171">
        <v>7.53</v>
      </c>
      <c r="G46" s="190" t="s">
        <v>145</v>
      </c>
      <c r="H46" s="172" t="str">
        <f>IF(F46&gt;=9,"Xuất sắc",IF(AND(F46&lt;9,F46&gt;=8),"Giỏi","Khá"))</f>
        <v>Khá</v>
      </c>
      <c r="I46" s="173">
        <v>15</v>
      </c>
      <c r="J46" s="184">
        <v>170000</v>
      </c>
      <c r="K46" s="184">
        <v>0</v>
      </c>
      <c r="L46" s="175">
        <f>IF(F46&gt;=9,I46*J46+550000,IF(AND(F46&gt;=8,F46&lt;9),I46*J46+300000,I46*J46))</f>
        <v>2550000</v>
      </c>
      <c r="M46" s="175"/>
      <c r="N46" s="187" t="s">
        <v>16</v>
      </c>
      <c r="O46" s="148"/>
      <c r="P46" s="148"/>
      <c r="Q46" s="148"/>
      <c r="R46" s="156"/>
    </row>
    <row r="47" spans="1:18" s="154" customFormat="1" ht="19.5" customHeight="1">
      <c r="A47" s="168">
        <f>A46+1</f>
        <v>3</v>
      </c>
      <c r="B47" s="169" t="s">
        <v>118</v>
      </c>
      <c r="C47" s="201" t="s">
        <v>81</v>
      </c>
      <c r="D47" s="203" t="s">
        <v>119</v>
      </c>
      <c r="E47" s="176" t="s">
        <v>154</v>
      </c>
      <c r="F47" s="171">
        <v>7.43</v>
      </c>
      <c r="G47" s="190" t="s">
        <v>145</v>
      </c>
      <c r="H47" s="172" t="str">
        <f>IF(F47&gt;=9,"Xuất sắc",IF(AND(F47&lt;9,F47&gt;=8),"Giỏi","Khá"))</f>
        <v>Khá</v>
      </c>
      <c r="I47" s="173">
        <v>14</v>
      </c>
      <c r="J47" s="184">
        <v>170000</v>
      </c>
      <c r="K47" s="184">
        <v>0</v>
      </c>
      <c r="L47" s="175">
        <f>IF(F47&gt;=9,I47*J47+550000,IF(AND(F47&gt;=8,F47&lt;9),I47*J47+300000,I47*J47))</f>
        <v>2380000</v>
      </c>
      <c r="M47" s="175"/>
      <c r="N47" s="187" t="s">
        <v>16</v>
      </c>
      <c r="O47" s="148"/>
      <c r="P47" s="148"/>
      <c r="Q47" s="148"/>
      <c r="R47" s="156"/>
    </row>
    <row r="48" spans="1:18" s="154" customFormat="1" ht="19.5" customHeight="1">
      <c r="A48" s="168">
        <f>A47+1</f>
        <v>4</v>
      </c>
      <c r="B48" s="169" t="s">
        <v>115</v>
      </c>
      <c r="C48" s="201" t="s">
        <v>88</v>
      </c>
      <c r="D48" s="203" t="s">
        <v>20</v>
      </c>
      <c r="E48" s="176" t="s">
        <v>153</v>
      </c>
      <c r="F48" s="171">
        <v>7.4</v>
      </c>
      <c r="G48" s="190" t="s">
        <v>145</v>
      </c>
      <c r="H48" s="172" t="str">
        <f>IF(F48&gt;=9,"Xuất sắc",IF(AND(F48&lt;9,F48&gt;=8),"Giỏi","Khá"))</f>
        <v>Khá</v>
      </c>
      <c r="I48" s="173">
        <v>15</v>
      </c>
      <c r="J48" s="184">
        <v>170000</v>
      </c>
      <c r="K48" s="184">
        <v>0</v>
      </c>
      <c r="L48" s="175">
        <f>IF(F48&gt;=9,I48*J48+550000,IF(AND(F48&gt;=8,F48&lt;9),I48*J48+300000,I48*J48))</f>
        <v>2550000</v>
      </c>
      <c r="M48" s="175"/>
      <c r="N48" s="187" t="s">
        <v>16</v>
      </c>
      <c r="O48" s="148"/>
      <c r="P48" s="148"/>
      <c r="Q48" s="148"/>
      <c r="R48" s="156"/>
    </row>
    <row r="49" spans="1:18" s="154" customFormat="1" ht="19.5" customHeight="1">
      <c r="A49" s="168">
        <f>A48+1</f>
        <v>5</v>
      </c>
      <c r="B49" s="169" t="s">
        <v>137</v>
      </c>
      <c r="C49" s="201" t="s">
        <v>138</v>
      </c>
      <c r="D49" s="203" t="s">
        <v>139</v>
      </c>
      <c r="E49" s="176" t="s">
        <v>159</v>
      </c>
      <c r="F49" s="171">
        <v>7.31</v>
      </c>
      <c r="G49" s="190" t="s">
        <v>145</v>
      </c>
      <c r="H49" s="172" t="str">
        <f>IF(F49&gt;=9,"Xuất sắc",IF(AND(F49&lt;9,F49&gt;=8),"Giỏi","Khá"))</f>
        <v>Khá</v>
      </c>
      <c r="I49" s="173">
        <v>16</v>
      </c>
      <c r="J49" s="184">
        <v>170000</v>
      </c>
      <c r="K49" s="184">
        <v>0</v>
      </c>
      <c r="L49" s="175">
        <f>IF(F49&gt;=9,I49*J49+550000,IF(AND(F49&gt;=8,F49&lt;9),I49*J49+300000,I49*J49))</f>
        <v>2720000</v>
      </c>
      <c r="M49" s="175"/>
      <c r="N49" s="187"/>
      <c r="O49" s="148"/>
      <c r="P49" s="148"/>
      <c r="Q49" s="148"/>
      <c r="R49" s="156"/>
    </row>
    <row r="50" spans="1:18" s="154" customFormat="1" ht="19.5" customHeight="1">
      <c r="A50" s="168"/>
      <c r="B50" s="293" t="s">
        <v>187</v>
      </c>
      <c r="C50" s="293"/>
      <c r="D50" s="293"/>
      <c r="E50" s="293"/>
      <c r="F50" s="293"/>
      <c r="G50" s="293"/>
      <c r="H50" s="293"/>
      <c r="I50" s="293"/>
      <c r="J50" s="293"/>
      <c r="K50" s="185"/>
      <c r="L50" s="179">
        <f>SUM(L45:L49)</f>
        <v>12750000</v>
      </c>
      <c r="M50" s="179"/>
      <c r="N50" s="187"/>
      <c r="O50" s="148"/>
      <c r="P50" s="148"/>
      <c r="Q50" s="148"/>
      <c r="R50" s="156"/>
    </row>
    <row r="51" spans="1:18" s="154" customFormat="1" ht="19.5" customHeight="1">
      <c r="A51" s="191" t="s">
        <v>46</v>
      </c>
      <c r="B51" s="302" t="s">
        <v>155</v>
      </c>
      <c r="C51" s="302"/>
      <c r="D51" s="30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48"/>
      <c r="P51" s="148"/>
      <c r="Q51" s="148"/>
      <c r="R51" s="156"/>
    </row>
    <row r="52" spans="1:18" s="154" customFormat="1" ht="19.5" customHeight="1">
      <c r="A52" s="168">
        <v>1</v>
      </c>
      <c r="B52" s="169" t="s">
        <v>127</v>
      </c>
      <c r="C52" s="201" t="s">
        <v>49</v>
      </c>
      <c r="D52" s="203" t="s">
        <v>37</v>
      </c>
      <c r="E52" s="176" t="s">
        <v>157</v>
      </c>
      <c r="F52" s="171">
        <v>7.66</v>
      </c>
      <c r="G52" s="190" t="s">
        <v>145</v>
      </c>
      <c r="H52" s="172" t="str">
        <f>IF(F52&gt;=9,"Xuất sắc",IF(AND(F52&lt;9,F52&gt;=8),"Giỏi","Khá"))</f>
        <v>Khá</v>
      </c>
      <c r="I52" s="173">
        <v>12</v>
      </c>
      <c r="J52" s="184">
        <v>220000</v>
      </c>
      <c r="K52" s="184">
        <v>0</v>
      </c>
      <c r="L52" s="175">
        <f>IF(F52&gt;=9,I52*J52+550000,IF(AND(F52&gt;=8,F52&lt;9),I52*J52+300000,I52*J52))</f>
        <v>2640000</v>
      </c>
      <c r="M52" s="175"/>
      <c r="N52" s="168"/>
      <c r="O52" s="148"/>
      <c r="P52" s="148"/>
      <c r="Q52" s="148"/>
      <c r="R52" s="156"/>
    </row>
    <row r="53" spans="1:18" s="154" customFormat="1" ht="19.5" customHeight="1">
      <c r="A53" s="168">
        <f>A52+1</f>
        <v>2</v>
      </c>
      <c r="B53" s="169" t="s">
        <v>128</v>
      </c>
      <c r="C53" s="201" t="s">
        <v>129</v>
      </c>
      <c r="D53" s="203" t="s">
        <v>130</v>
      </c>
      <c r="E53" s="176" t="s">
        <v>157</v>
      </c>
      <c r="F53" s="171">
        <v>7.54</v>
      </c>
      <c r="G53" s="190" t="s">
        <v>145</v>
      </c>
      <c r="H53" s="172" t="str">
        <f>IF(F53&gt;=9,"Xuất sắc",IF(AND(F53&lt;9,F53&gt;=8),"Giỏi","Khá"))</f>
        <v>Khá</v>
      </c>
      <c r="I53" s="173">
        <v>12</v>
      </c>
      <c r="J53" s="184">
        <v>220000</v>
      </c>
      <c r="K53" s="184">
        <v>0</v>
      </c>
      <c r="L53" s="175">
        <f>IF(F53&gt;=9,I53*J53+550000,IF(AND(F53&gt;=8,F53&lt;9),I53*J53+300000,I53*J53))</f>
        <v>2640000</v>
      </c>
      <c r="M53" s="175"/>
      <c r="N53" s="168"/>
      <c r="O53" s="148"/>
      <c r="P53" s="148"/>
      <c r="Q53" s="148"/>
      <c r="R53" s="156"/>
    </row>
    <row r="54" spans="1:18" s="154" customFormat="1" ht="19.5" customHeight="1">
      <c r="A54" s="185"/>
      <c r="B54" s="293" t="s">
        <v>188</v>
      </c>
      <c r="C54" s="294"/>
      <c r="D54" s="294"/>
      <c r="E54" s="294"/>
      <c r="F54" s="294"/>
      <c r="G54" s="294"/>
      <c r="H54" s="294"/>
      <c r="I54" s="294"/>
      <c r="J54" s="293"/>
      <c r="K54" s="185"/>
      <c r="L54" s="186">
        <f>SUM(L52:L53)</f>
        <v>5280000</v>
      </c>
      <c r="M54" s="186"/>
      <c r="N54" s="187"/>
      <c r="O54" s="148"/>
      <c r="P54" s="148"/>
      <c r="Q54" s="148"/>
      <c r="R54" s="156"/>
    </row>
    <row r="55" spans="1:18" s="154" customFormat="1" ht="19.5" customHeight="1">
      <c r="A55" s="191" t="s">
        <v>126</v>
      </c>
      <c r="B55" s="302" t="s">
        <v>156</v>
      </c>
      <c r="C55" s="302"/>
      <c r="D55" s="30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48"/>
      <c r="P55" s="148"/>
      <c r="Q55" s="148"/>
      <c r="R55" s="156"/>
    </row>
    <row r="56" spans="1:18" s="154" customFormat="1" ht="19.5" customHeight="1">
      <c r="A56" s="168">
        <v>1</v>
      </c>
      <c r="B56" s="169" t="s">
        <v>131</v>
      </c>
      <c r="C56" s="201" t="s">
        <v>132</v>
      </c>
      <c r="D56" s="203" t="s">
        <v>23</v>
      </c>
      <c r="E56" s="168" t="s">
        <v>158</v>
      </c>
      <c r="F56" s="171">
        <v>8.22</v>
      </c>
      <c r="G56" s="190" t="s">
        <v>145</v>
      </c>
      <c r="H56" s="172" t="str">
        <f>IF(F56&gt;=9,"Xuất sắc",IF(AND(F56&lt;9,F56&gt;=8),"Giỏi","Khá"))</f>
        <v>Giỏi</v>
      </c>
      <c r="I56" s="173">
        <v>23</v>
      </c>
      <c r="J56" s="184">
        <v>220000</v>
      </c>
      <c r="K56" s="184">
        <v>300000</v>
      </c>
      <c r="L56" s="175">
        <f>IF(F56&gt;=9,I56*J56+550000,IF(AND(F56&gt;=8,F56&lt;9),I56*J56+300000,I56*J56))</f>
        <v>5360000</v>
      </c>
      <c r="M56" s="175"/>
      <c r="N56" s="168"/>
      <c r="O56" s="148"/>
      <c r="P56" s="148"/>
      <c r="Q56" s="148"/>
      <c r="R56" s="156"/>
    </row>
    <row r="57" spans="1:18" s="154" customFormat="1" ht="19.5" customHeight="1">
      <c r="A57" s="168">
        <f>A56+1</f>
        <v>2</v>
      </c>
      <c r="B57" s="169" t="s">
        <v>133</v>
      </c>
      <c r="C57" s="201" t="s">
        <v>134</v>
      </c>
      <c r="D57" s="203" t="s">
        <v>12</v>
      </c>
      <c r="E57" s="168" t="s">
        <v>158</v>
      </c>
      <c r="F57" s="171">
        <v>7.78</v>
      </c>
      <c r="G57" s="190" t="s">
        <v>145</v>
      </c>
      <c r="H57" s="172" t="str">
        <f>IF(F57&gt;=9,"Xuất sắc",IF(AND(F57&lt;9,F57&gt;=8),"Giỏi","Khá"))</f>
        <v>Khá</v>
      </c>
      <c r="I57" s="173">
        <v>23</v>
      </c>
      <c r="J57" s="184">
        <v>220000</v>
      </c>
      <c r="K57" s="184">
        <v>0</v>
      </c>
      <c r="L57" s="175">
        <f>IF(F57&gt;=9,I57*J57+550000,IF(AND(F57&gt;=8,F57&lt;9),I57*J57+300000,I57*J57))</f>
        <v>5060000</v>
      </c>
      <c r="M57" s="175"/>
      <c r="N57" s="168"/>
      <c r="O57" s="148"/>
      <c r="P57" s="148"/>
      <c r="Q57" s="148"/>
      <c r="R57" s="156"/>
    </row>
    <row r="58" spans="1:18" s="154" customFormat="1" ht="19.5" customHeight="1">
      <c r="A58" s="193">
        <f>A57+1</f>
        <v>3</v>
      </c>
      <c r="B58" s="194" t="s">
        <v>135</v>
      </c>
      <c r="C58" s="202" t="s">
        <v>136</v>
      </c>
      <c r="D58" s="204" t="s">
        <v>48</v>
      </c>
      <c r="E58" s="193" t="s">
        <v>158</v>
      </c>
      <c r="F58" s="195">
        <v>7.78</v>
      </c>
      <c r="G58" s="196" t="s">
        <v>145</v>
      </c>
      <c r="H58" s="197" t="str">
        <f>IF(F58&gt;=9,"Xuất sắc",IF(AND(F58&lt;9,F58&gt;=8),"Giỏi","Khá"))</f>
        <v>Khá</v>
      </c>
      <c r="I58" s="198">
        <v>23</v>
      </c>
      <c r="J58" s="199">
        <v>220000</v>
      </c>
      <c r="K58" s="199">
        <v>0</v>
      </c>
      <c r="L58" s="200">
        <f>IF(F58&gt;=9,I58*J58+550000,IF(AND(F58&gt;=8,F58&lt;9),I58*J58+300000,I58*J58))</f>
        <v>5060000</v>
      </c>
      <c r="M58" s="200"/>
      <c r="N58" s="193"/>
      <c r="O58" s="148"/>
      <c r="P58" s="148"/>
      <c r="Q58" s="148"/>
      <c r="R58" s="156"/>
    </row>
    <row r="59" spans="1:18" s="154" customFormat="1" ht="19.5" customHeight="1">
      <c r="A59" s="158"/>
      <c r="B59" s="300" t="s">
        <v>189</v>
      </c>
      <c r="C59" s="300"/>
      <c r="D59" s="301"/>
      <c r="E59" s="300"/>
      <c r="F59" s="300"/>
      <c r="G59" s="300"/>
      <c r="H59" s="300"/>
      <c r="I59" s="300"/>
      <c r="J59" s="300"/>
      <c r="K59" s="158"/>
      <c r="L59" s="160">
        <f>SUM(L56:L58)</f>
        <v>15480000</v>
      </c>
      <c r="M59" s="160"/>
      <c r="N59" s="159"/>
      <c r="O59" s="148"/>
      <c r="P59" s="148"/>
      <c r="Q59" s="148"/>
      <c r="R59" s="156"/>
    </row>
    <row r="60" spans="1:18" s="154" customFormat="1" ht="19.5" customHeight="1">
      <c r="A60" s="300" t="s">
        <v>50</v>
      </c>
      <c r="B60" s="300"/>
      <c r="C60" s="300"/>
      <c r="D60" s="300"/>
      <c r="E60" s="300"/>
      <c r="F60" s="300"/>
      <c r="G60" s="300"/>
      <c r="H60" s="300"/>
      <c r="I60" s="300"/>
      <c r="J60" s="300"/>
      <c r="K60" s="158"/>
      <c r="L60" s="161">
        <f>SUM(L14:L59)/2</f>
        <v>121650000</v>
      </c>
      <c r="M60" s="160"/>
      <c r="N60" s="159"/>
      <c r="O60" s="148"/>
      <c r="P60" s="148"/>
      <c r="Q60" s="148"/>
      <c r="R60" s="156"/>
    </row>
    <row r="61" spans="1:17" ht="15" customHeight="1">
      <c r="A61" s="303" t="s">
        <v>190</v>
      </c>
      <c r="B61" s="303"/>
      <c r="C61" s="303"/>
      <c r="D61" s="303"/>
      <c r="E61" s="303"/>
      <c r="F61" s="303"/>
      <c r="G61" s="303"/>
      <c r="H61" s="21"/>
      <c r="I61" s="21"/>
      <c r="J61" s="21"/>
      <c r="K61" s="21"/>
      <c r="L61" s="22"/>
      <c r="M61" s="22"/>
      <c r="N61" s="10"/>
      <c r="O61" s="10"/>
      <c r="P61" s="10"/>
      <c r="Q61" s="10"/>
    </row>
    <row r="62" spans="1:17" ht="15" customHeight="1" hidden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2"/>
      <c r="M62" s="22"/>
      <c r="N62" s="10"/>
      <c r="O62" s="10"/>
      <c r="P62" s="10"/>
      <c r="Q62" s="10"/>
    </row>
    <row r="63" spans="1:18" ht="18.75" customHeight="1" hidden="1">
      <c r="A63" s="23" t="s">
        <v>143</v>
      </c>
      <c r="B63" s="24"/>
      <c r="C63" s="24"/>
      <c r="D63" s="206"/>
      <c r="E63" s="206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12"/>
    </row>
    <row r="64" spans="1:18" ht="17.25" customHeight="1" hidden="1">
      <c r="A64" s="243"/>
      <c r="B64" s="243"/>
      <c r="C64" s="243"/>
      <c r="F64" s="1"/>
      <c r="G64" s="1"/>
      <c r="H64" s="1"/>
      <c r="J64" s="25"/>
      <c r="K64" s="25"/>
      <c r="L64" s="10"/>
      <c r="M64" s="10"/>
      <c r="N64" s="10"/>
      <c r="O64" s="10"/>
      <c r="P64" s="10"/>
      <c r="Q64" s="10"/>
      <c r="R64" s="12"/>
    </row>
    <row r="65" spans="2:18" ht="17.25" customHeight="1" hidden="1">
      <c r="B65" s="1"/>
      <c r="C65" s="1"/>
      <c r="F65" s="1"/>
      <c r="G65" s="1"/>
      <c r="H65" s="1"/>
      <c r="J65" s="25"/>
      <c r="K65" s="25"/>
      <c r="L65" s="10"/>
      <c r="M65" s="10"/>
      <c r="N65" s="10"/>
      <c r="O65" s="10"/>
      <c r="P65" s="10"/>
      <c r="Q65" s="10"/>
      <c r="R65" s="12"/>
    </row>
    <row r="66" spans="2:18" ht="17.25" customHeight="1">
      <c r="B66" s="1"/>
      <c r="C66" s="1"/>
      <c r="F66" s="1"/>
      <c r="G66" s="1"/>
      <c r="H66" s="1"/>
      <c r="J66" s="25"/>
      <c r="K66" s="25"/>
      <c r="L66" s="10"/>
      <c r="M66" s="10"/>
      <c r="N66" s="10"/>
      <c r="O66" s="10"/>
      <c r="P66" s="10"/>
      <c r="Q66" s="10"/>
      <c r="R66" s="12"/>
    </row>
    <row r="67" spans="1:17" s="212" customFormat="1" ht="17.25" customHeight="1">
      <c r="A67" s="208"/>
      <c r="B67" s="208"/>
      <c r="C67" s="219" t="s">
        <v>181</v>
      </c>
      <c r="D67" s="219"/>
      <c r="E67" s="219"/>
      <c r="F67" s="219"/>
      <c r="G67" s="219"/>
      <c r="H67" s="219"/>
      <c r="I67" s="211"/>
      <c r="J67" s="304" t="s">
        <v>183</v>
      </c>
      <c r="K67" s="304"/>
      <c r="L67" s="304"/>
      <c r="M67" s="304"/>
      <c r="N67" s="304"/>
      <c r="O67" s="207"/>
      <c r="P67" s="207"/>
      <c r="Q67" s="207"/>
    </row>
    <row r="68" spans="1:17" s="212" customFormat="1" ht="24.75" customHeight="1">
      <c r="A68" s="145"/>
      <c r="B68" s="213"/>
      <c r="C68" s="214"/>
      <c r="D68" s="145"/>
      <c r="E68" s="209"/>
      <c r="F68" s="210"/>
      <c r="G68" s="210"/>
      <c r="H68" s="215"/>
      <c r="I68" s="211"/>
      <c r="J68" s="216"/>
      <c r="K68" s="216"/>
      <c r="L68" s="145"/>
      <c r="M68" s="145"/>
      <c r="N68" s="217"/>
      <c r="O68" s="217"/>
      <c r="P68" s="217"/>
      <c r="Q68" s="217"/>
    </row>
    <row r="69" spans="1:17" s="212" customFormat="1" ht="24.75" customHeight="1">
      <c r="A69" s="145"/>
      <c r="B69" s="213"/>
      <c r="C69" s="214"/>
      <c r="D69" s="145"/>
      <c r="E69" s="209"/>
      <c r="F69" s="210"/>
      <c r="G69" s="210"/>
      <c r="H69" s="215"/>
      <c r="I69" s="211"/>
      <c r="J69" s="216"/>
      <c r="K69" s="216"/>
      <c r="L69" s="145"/>
      <c r="M69" s="145"/>
      <c r="N69" s="217"/>
      <c r="O69" s="217"/>
      <c r="P69" s="217"/>
      <c r="Q69" s="217"/>
    </row>
    <row r="70" spans="1:17" s="212" customFormat="1" ht="24.75" customHeight="1">
      <c r="A70" s="145"/>
      <c r="B70" s="213"/>
      <c r="C70" s="214"/>
      <c r="D70" s="145"/>
      <c r="E70" s="209"/>
      <c r="F70" s="210"/>
      <c r="G70" s="210"/>
      <c r="H70" s="215"/>
      <c r="I70" s="211"/>
      <c r="J70" s="216"/>
      <c r="K70" s="216"/>
      <c r="L70" s="145"/>
      <c r="M70" s="145"/>
      <c r="N70" s="217"/>
      <c r="O70" s="217"/>
      <c r="P70" s="217"/>
      <c r="Q70" s="217"/>
    </row>
    <row r="71" spans="1:17" s="212" customFormat="1" ht="9" customHeight="1">
      <c r="A71" s="145"/>
      <c r="B71" s="213"/>
      <c r="C71" s="214"/>
      <c r="D71" s="145"/>
      <c r="E71" s="209"/>
      <c r="F71" s="210"/>
      <c r="G71" s="210"/>
      <c r="H71" s="215"/>
      <c r="I71" s="211"/>
      <c r="J71" s="216"/>
      <c r="K71" s="216"/>
      <c r="L71" s="145"/>
      <c r="M71" s="145"/>
      <c r="N71" s="217"/>
      <c r="O71" s="217"/>
      <c r="P71" s="217"/>
      <c r="Q71" s="217"/>
    </row>
    <row r="72" spans="1:17" s="212" customFormat="1" ht="12.75" customHeight="1">
      <c r="A72" s="208"/>
      <c r="B72" s="208"/>
      <c r="C72" s="220" t="s">
        <v>182</v>
      </c>
      <c r="D72" s="220"/>
      <c r="E72" s="220"/>
      <c r="F72" s="220"/>
      <c r="G72" s="220"/>
      <c r="H72" s="220"/>
      <c r="I72" s="211"/>
      <c r="J72" s="304" t="s">
        <v>184</v>
      </c>
      <c r="K72" s="304"/>
      <c r="L72" s="304"/>
      <c r="M72" s="304"/>
      <c r="N72" s="304"/>
      <c r="O72" s="207"/>
      <c r="P72" s="207"/>
      <c r="Q72" s="207"/>
    </row>
    <row r="73" spans="1:18" ht="12.75" customHeight="1">
      <c r="A73" s="12"/>
      <c r="B73" s="12"/>
      <c r="C73" s="12"/>
      <c r="D73" s="26"/>
      <c r="E73" s="27"/>
      <c r="F73" s="28"/>
      <c r="G73" s="28"/>
      <c r="H73" s="30"/>
      <c r="I73" s="29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12.75" customHeight="1">
      <c r="A74" s="37"/>
      <c r="B74" s="37"/>
      <c r="C74" s="38"/>
      <c r="D74" s="39"/>
      <c r="E74" s="40"/>
      <c r="F74" s="35"/>
      <c r="G74" s="35"/>
      <c r="H74" s="35"/>
      <c r="I74" s="41"/>
      <c r="J74" s="41"/>
      <c r="K74" s="41"/>
      <c r="L74" s="35"/>
      <c r="M74" s="35"/>
      <c r="N74" s="35"/>
      <c r="O74" s="35"/>
      <c r="P74" s="35"/>
      <c r="Q74" s="35"/>
      <c r="R74" s="12"/>
    </row>
    <row r="75" spans="1:18" ht="15">
      <c r="A75" s="12"/>
      <c r="B75" s="12"/>
      <c r="C75" s="42"/>
      <c r="D75" s="43"/>
      <c r="E75" s="43"/>
      <c r="R75" s="12"/>
    </row>
    <row r="76" spans="1:18" ht="15">
      <c r="A76" s="12"/>
      <c r="B76" s="12"/>
      <c r="C76" s="42"/>
      <c r="D76" s="43"/>
      <c r="E76" s="43"/>
      <c r="R76" s="12"/>
    </row>
    <row r="77" spans="1:18" ht="15">
      <c r="A77" s="12"/>
      <c r="B77" s="12"/>
      <c r="C77" s="42"/>
      <c r="D77" s="43"/>
      <c r="E77" s="43"/>
      <c r="R77" s="12"/>
    </row>
    <row r="78" spans="1:5" ht="12.75" customHeight="1">
      <c r="A78" s="12"/>
      <c r="B78" s="12"/>
      <c r="C78" s="42"/>
      <c r="D78" s="43"/>
      <c r="E78" s="43"/>
    </row>
    <row r="79" spans="1:5" ht="12.75" customHeight="1">
      <c r="A79" s="12"/>
      <c r="B79" s="12"/>
      <c r="C79" s="42"/>
      <c r="D79" s="43"/>
      <c r="E79" s="43"/>
    </row>
    <row r="80" spans="1:5" ht="12.75" customHeight="1">
      <c r="A80" s="12"/>
      <c r="B80" s="12"/>
      <c r="C80" s="42"/>
      <c r="D80" s="43"/>
      <c r="E80" s="43"/>
    </row>
    <row r="81" spans="1:5" ht="12.75" customHeight="1">
      <c r="A81" s="12"/>
      <c r="B81" s="12"/>
      <c r="C81" s="42"/>
      <c r="D81" s="43"/>
      <c r="E81" s="43"/>
    </row>
    <row r="82" spans="1:5" ht="12.75" customHeight="1">
      <c r="A82" s="12"/>
      <c r="B82" s="12"/>
      <c r="C82" s="42"/>
      <c r="D82" s="43"/>
      <c r="E82" s="43"/>
    </row>
    <row r="83" spans="1:5" ht="12.75" customHeight="1">
      <c r="A83" s="12"/>
      <c r="B83" s="12"/>
      <c r="C83" s="42"/>
      <c r="D83" s="43"/>
      <c r="E83" s="43"/>
    </row>
    <row r="84" spans="1:5" ht="12.75" customHeight="1">
      <c r="A84" s="12"/>
      <c r="B84" s="12"/>
      <c r="C84" s="42"/>
      <c r="D84" s="43"/>
      <c r="E84" s="43"/>
    </row>
    <row r="85" spans="1:5" ht="12.75" customHeight="1">
      <c r="A85" s="12"/>
      <c r="B85" s="12"/>
      <c r="C85" s="42"/>
      <c r="D85" s="43"/>
      <c r="E85" s="43"/>
    </row>
    <row r="86" spans="1:5" ht="12.75" customHeight="1">
      <c r="A86" s="12"/>
      <c r="B86" s="12"/>
      <c r="C86" s="42"/>
      <c r="D86" s="43"/>
      <c r="E86" s="43"/>
    </row>
    <row r="87" spans="1:5" ht="12.75" customHeight="1">
      <c r="A87" s="12"/>
      <c r="B87" s="12"/>
      <c r="C87" s="42"/>
      <c r="D87" s="43"/>
      <c r="E87" s="43"/>
    </row>
    <row r="88" spans="1:5" ht="12.75" customHeight="1">
      <c r="A88" s="12"/>
      <c r="B88" s="12"/>
      <c r="C88" s="42"/>
      <c r="D88" s="43"/>
      <c r="E88" s="43"/>
    </row>
    <row r="89" spans="1:5" ht="12.75" customHeight="1">
      <c r="A89" s="12"/>
      <c r="B89" s="12"/>
      <c r="C89" s="42"/>
      <c r="D89" s="43"/>
      <c r="E89" s="43"/>
    </row>
    <row r="90" spans="3:18" ht="12.75" customHeight="1">
      <c r="C90" s="42"/>
      <c r="D90" s="43"/>
      <c r="E90" s="43"/>
      <c r="R90" s="12"/>
    </row>
    <row r="91" spans="3:18" ht="12.75" customHeight="1">
      <c r="C91" s="42"/>
      <c r="D91" s="43"/>
      <c r="E91" s="43"/>
      <c r="R91" s="12"/>
    </row>
    <row r="92" spans="3:18" ht="12.75" customHeight="1">
      <c r="C92" s="42"/>
      <c r="D92" s="43"/>
      <c r="E92" s="43"/>
      <c r="R92" s="12"/>
    </row>
    <row r="93" spans="3:18" ht="12.75" customHeight="1">
      <c r="C93" s="42"/>
      <c r="D93" s="43"/>
      <c r="E93" s="43"/>
      <c r="R93" s="12"/>
    </row>
    <row r="94" spans="3:18" ht="12.75" customHeight="1">
      <c r="C94" s="42"/>
      <c r="D94" s="43"/>
      <c r="E94" s="43"/>
      <c r="R94" s="12"/>
    </row>
    <row r="95" ht="12.75" customHeight="1">
      <c r="R95" s="12"/>
    </row>
    <row r="96" ht="12.75" customHeight="1">
      <c r="R96" s="12"/>
    </row>
    <row r="97" ht="12.75" customHeight="1">
      <c r="R97" s="12"/>
    </row>
    <row r="98" ht="12.75" customHeight="1">
      <c r="R98" s="12"/>
    </row>
    <row r="99" ht="12.75" customHeight="1">
      <c r="R99" s="12"/>
    </row>
    <row r="100" ht="12.75" customHeight="1">
      <c r="R100" s="12"/>
    </row>
    <row r="101" ht="12.75" customHeight="1">
      <c r="R101" s="12"/>
    </row>
    <row r="102" ht="12.75" customHeight="1">
      <c r="R102" s="12"/>
    </row>
    <row r="103" ht="95.25" customHeight="1">
      <c r="R103" s="12"/>
    </row>
    <row r="104" spans="8:18" ht="12.75" customHeight="1">
      <c r="H104" s="247" t="s">
        <v>54</v>
      </c>
      <c r="I104" s="247"/>
      <c r="J104" s="247"/>
      <c r="K104" s="247"/>
      <c r="L104" s="247"/>
      <c r="M104" s="247"/>
      <c r="N104" s="247"/>
      <c r="O104" s="45"/>
      <c r="P104" s="45"/>
      <c r="Q104" s="45"/>
      <c r="R104" s="12"/>
    </row>
    <row r="105" spans="1:18" ht="12.75" customHeight="1">
      <c r="A105" s="246" t="s">
        <v>55</v>
      </c>
      <c r="B105" s="246"/>
      <c r="C105" s="248" t="s">
        <v>56</v>
      </c>
      <c r="D105" s="248"/>
      <c r="E105" s="248"/>
      <c r="F105" s="248"/>
      <c r="G105" s="248"/>
      <c r="H105" s="246" t="s">
        <v>57</v>
      </c>
      <c r="I105" s="246"/>
      <c r="J105" s="246"/>
      <c r="K105" s="246"/>
      <c r="L105" s="246"/>
      <c r="M105" s="246"/>
      <c r="N105" s="246"/>
      <c r="O105" s="46"/>
      <c r="P105" s="46"/>
      <c r="Q105" s="46"/>
      <c r="R105" s="12"/>
    </row>
    <row r="106" spans="1:18" ht="12.75" customHeight="1">
      <c r="A106" s="244" t="s">
        <v>58</v>
      </c>
      <c r="B106" s="244"/>
      <c r="C106" s="244" t="s">
        <v>58</v>
      </c>
      <c r="D106" s="244"/>
      <c r="E106" s="244"/>
      <c r="F106" s="244"/>
      <c r="G106" s="244"/>
      <c r="H106" s="244" t="s">
        <v>58</v>
      </c>
      <c r="I106" s="244"/>
      <c r="J106" s="244"/>
      <c r="K106" s="244"/>
      <c r="L106" s="244"/>
      <c r="M106" s="244"/>
      <c r="N106" s="244"/>
      <c r="O106" s="47"/>
      <c r="P106" s="47"/>
      <c r="Q106" s="47"/>
      <c r="R106" s="12"/>
    </row>
    <row r="107" ht="12.75" customHeight="1">
      <c r="R107" s="12"/>
    </row>
  </sheetData>
  <sheetProtection/>
  <mergeCells count="45">
    <mergeCell ref="A106:B106"/>
    <mergeCell ref="C106:G106"/>
    <mergeCell ref="H106:N106"/>
    <mergeCell ref="J67:N67"/>
    <mergeCell ref="H105:N105"/>
    <mergeCell ref="J72:N72"/>
    <mergeCell ref="H104:N104"/>
    <mergeCell ref="A105:B105"/>
    <mergeCell ref="C105:G105"/>
    <mergeCell ref="B44:D44"/>
    <mergeCell ref="B54:J54"/>
    <mergeCell ref="A60:J60"/>
    <mergeCell ref="A64:C64"/>
    <mergeCell ref="B50:J50"/>
    <mergeCell ref="B59:J59"/>
    <mergeCell ref="B51:D51"/>
    <mergeCell ref="B55:D55"/>
    <mergeCell ref="A61:G61"/>
    <mergeCell ref="B43:J43"/>
    <mergeCell ref="C12:D12"/>
    <mergeCell ref="F12:H12"/>
    <mergeCell ref="J8:K8"/>
    <mergeCell ref="K9:K11"/>
    <mergeCell ref="B23:J23"/>
    <mergeCell ref="B13:D13"/>
    <mergeCell ref="A1:C1"/>
    <mergeCell ref="F1:L1"/>
    <mergeCell ref="F2:L2"/>
    <mergeCell ref="A5:N5"/>
    <mergeCell ref="A4:N4"/>
    <mergeCell ref="A6:N6"/>
    <mergeCell ref="F9:F11"/>
    <mergeCell ref="G9:G11"/>
    <mergeCell ref="H9:H11"/>
    <mergeCell ref="A8:A11"/>
    <mergeCell ref="I8:I11"/>
    <mergeCell ref="J9:J11"/>
    <mergeCell ref="C8:D11"/>
    <mergeCell ref="E8:E11"/>
    <mergeCell ref="F8:H8"/>
    <mergeCell ref="B24:D24"/>
    <mergeCell ref="B8:B11"/>
    <mergeCell ref="L8:L11"/>
    <mergeCell ref="N8:N11"/>
    <mergeCell ref="M8:M11"/>
  </mergeCells>
  <printOptions/>
  <pageMargins left="0" right="0" top="0.24" bottom="0" header="0.21" footer="0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NewWind</cp:lastModifiedBy>
  <cp:lastPrinted>2016-12-12T01:40:46Z</cp:lastPrinted>
  <dcterms:created xsi:type="dcterms:W3CDTF">2016-04-10T08:58:15Z</dcterms:created>
  <dcterms:modified xsi:type="dcterms:W3CDTF">2016-12-14T01:27:44Z</dcterms:modified>
  <cp:category/>
  <cp:version/>
  <cp:contentType/>
  <cp:contentStatus/>
</cp:coreProperties>
</file>